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495" windowWidth="27555" windowHeight="11925"/>
  </bookViews>
  <sheets>
    <sheet name="Лист1" sheetId="1" r:id="rId1"/>
    <sheet name="Лист2" sheetId="2" r:id="rId2"/>
    <sheet name="Лист3" sheetId="3" r:id="rId3"/>
  </sheets>
  <definedNames>
    <definedName name="_xlnm.Print_Titles" localSheetId="0">Лист1!$5:$5</definedName>
  </definedNames>
  <calcPr calcId="145621"/>
</workbook>
</file>

<file path=xl/calcChain.xml><?xml version="1.0" encoding="utf-8"?>
<calcChain xmlns="http://schemas.openxmlformats.org/spreadsheetml/2006/main">
  <c r="E20" i="1" l="1"/>
  <c r="E12" i="1" l="1"/>
  <c r="E11" i="1"/>
  <c r="E26" i="1" l="1"/>
  <c r="E18" i="1"/>
  <c r="E27" i="1" l="1"/>
  <c r="E13" i="1" l="1"/>
  <c r="E7" i="1"/>
  <c r="F27" i="1" l="1"/>
  <c r="F24" i="1"/>
  <c r="E24" i="1"/>
  <c r="E6" i="1"/>
  <c r="F6" i="1"/>
  <c r="F30" i="1" s="1"/>
  <c r="E30" i="1" l="1"/>
</calcChain>
</file>

<file path=xl/sharedStrings.xml><?xml version="1.0" encoding="utf-8"?>
<sst xmlns="http://schemas.openxmlformats.org/spreadsheetml/2006/main" count="55" uniqueCount="43">
  <si>
    <t>№</t>
  </si>
  <si>
    <t>Наименование расходов</t>
  </si>
  <si>
    <t>ГРБС</t>
  </si>
  <si>
    <t>Предложения к уточнению</t>
  </si>
  <si>
    <t>Примечание</t>
  </si>
  <si>
    <t>Содержание муниципальных учереждений</t>
  </si>
  <si>
    <t>Предложения к уточнению (тыс. рублей)</t>
  </si>
  <si>
    <t>Администрация МГО</t>
  </si>
  <si>
    <t>Управление образования Администрации МГО</t>
  </si>
  <si>
    <t>Управление культуры Администрации МГО</t>
  </si>
  <si>
    <t>Управление социальной защиты населения Администрации МГО</t>
  </si>
  <si>
    <t>Управление по физической  культуре и спорту Администрации МГО</t>
  </si>
  <si>
    <t xml:space="preserve">На прочие расходы для обеспечения деятельности </t>
  </si>
  <si>
    <t>до 01.08, при наличии экономии до 01.09</t>
  </si>
  <si>
    <t>ЖКХ, транспорт, капитальное строительство</t>
  </si>
  <si>
    <t>Мероприятия по программам, прочие расходы</t>
  </si>
  <si>
    <t>ИТОГО</t>
  </si>
  <si>
    <t xml:space="preserve">На прочие расходы </t>
  </si>
  <si>
    <t>Финансовое управление Администрации МГО</t>
  </si>
  <si>
    <t>Собрание депутатов МГО</t>
  </si>
  <si>
    <t xml:space="preserve">Выполнение решения суда по строительству сетей теплоснабжения от газовой  котельной  ООО «ТеплоСтройСервис»  на пл. Революции  г. Миасса к жилым домам 1, 2, 3, 4 на пл. Революции </t>
  </si>
  <si>
    <t xml:space="preserve">Выполнение решения суда  о проведении ремонтно-реставрационных работ на объекте культурного наследия «Памятник на братской могиле, где похоронены 70 человек жертв колчаковской  расправы в городе Миассе» </t>
  </si>
  <si>
    <t>На обеспечение исполнения контракта, заключенного в декабре 2023 года на "охрану Домика Деда Мороза"</t>
  </si>
  <si>
    <t>На текущие расходы по МБУ ДО "СШФ "Торпедо" МГО, в т.ч. на поездки на первенство России</t>
  </si>
  <si>
    <t>На строительство сетей теплоснабжения от газовой котельной на пл. Революции к домам № 1, 2, 3, 4 по пл. Революции (за счет остаков средств на счете на 01.01.2024 года, поступивших в виде дотации по распоряжению Правительства Челябинской области от 22.12.2023 № 1267-рп )</t>
  </si>
  <si>
    <t>На проведение ремонтно-реставрационных работ (за счет остаков средств на счете на 01.01.2024 года, поступивших в виде дотации по распоряжению Правительства Челябинской области от 22.12.2023 № 1267-рп )</t>
  </si>
  <si>
    <t>На проектные работы и  ремонт фасада здания ЗАГСа  с последующим установлением  подсветки   (за счет остаков средств на счете на 01.01.2024 года, поступивших в виде дотации по распоряжению Правительства Челябинской области от 22.12.2023 № 1267-рп )</t>
  </si>
  <si>
    <t>На оплату кредиторской задолженности услуг по ремонту коридора 2-го этажа Административного здания (в том числе стройконтроль) - 2920,9 тысю рублей;   на оплату административных штрафов за нарушение противопожарного режима - 100,0 тыс. рублей</t>
  </si>
  <si>
    <t xml:space="preserve">На заработную плату и начисления на нее </t>
  </si>
  <si>
    <t xml:space="preserve">На повышение заработной платы в соответствии с Распоряжением Правительства Челябинской области от 05.12.2023 года, решениями Собрания депутатов № 3,4,5,6,7 от 22.12.2023, Постановлением Администрации Миасского городского округа от 18.12.2023 года № 6389 
(за счет дотации из областного бюджета на повышение заработной платы по дотации на сбалансированность, выделенной в соответствии с Распоряжением Правительства Челябинской области  № 6-рп от 11.01.2024 г.);  на выполнение Указов Президента, в связи с уточнением идикативных показателей письмом Мистерства культуры Челябинской области от 17.01.2024 г. № 1402/151 </t>
  </si>
  <si>
    <t>На приобретение жесткого диска, канцелярских и хозяйственных товаров (средства поступили в декабре 2023 года)</t>
  </si>
  <si>
    <t>На ремонт  автомобиля (поступило возмещение по ОСАГО  в декабре 2023 года)</t>
  </si>
  <si>
    <t>В зарезервированные средства на ликвидацию объектов накопленного вреда окружающей среде (в соответствии с Постановлением Правительства РФ от 02.08.2022 г. № 1370)</t>
  </si>
  <si>
    <t>В зарезервированные средства на выполнение обязательств по исполнению судебных решений по искам, удовлетворяемых за счет бюджета Округа и  иных незапланированных расходов бюджета Округа (за счет остатков средств на счете на 01.01.2024 года)</t>
  </si>
  <si>
    <t>Муниципальная программа "Формирование благоприятного инвестиционного климата"</t>
  </si>
  <si>
    <t>Муниципальная программа "Формирование современной городской среды  на территории Миасского городского округа на 2018-2025 годы",</t>
  </si>
  <si>
    <t>На софинансирование проекта «Золотой старт. Создание общественного пространства Набережной в центральной части г. Миасс»</t>
  </si>
  <si>
    <t>На предоставление субсидий в виде имущественного взноса автономной некоммерческой организации "Агентство инвестиционного развития МГО"</t>
  </si>
  <si>
    <t>Приложение 2 к реестру</t>
  </si>
  <si>
    <t>Распределение  дополнительных  доходов  и остатков средств на счете бюджета Миасского городского округа  на 01.01.2024 года</t>
  </si>
  <si>
    <t>На оплату кредиторской задолженности за продукты питания за счет средств родительской платы, поступившей в декабре 2023 года</t>
  </si>
  <si>
    <t xml:space="preserve">На  расходы учреждений за счет средств, полученных от оказания платных услуг,  доходов, поступающих от платежей по искам о возмещении вреда, причиненного окружающей среде и инициативных платежей </t>
  </si>
  <si>
    <t>Инициативные платежи населения для реализация инициативный проектов: "Парк Победы, расположенный в п. Нижний Атлян, ул. Городок, напротив дома №20"  - 117,5 тыс. рублей;  "Ремонт участка автомобильной дороги в районе жилых домов №№ 86-145 по ул. Школьная и пер. Подстанционный в г. Миассе" - 166,6 тыс. рублей; "Мини-футбольное поле п. Ленинск" - 200,0 тыс. рублей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</si>
</sst>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7" x14ac:knownFonts="1">
    <font>
      <sz val="11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3"/>
      <color theme="1"/>
      <name val="Calibri"/>
      <family val="2"/>
      <charset val="204"/>
      <scheme val="minor"/>
    </font>
    <font>
      <i/>
      <sz val="13"/>
      <color rgb="FFFF0000"/>
      <name val="Times New Roman"/>
      <family val="1"/>
      <charset val="204"/>
    </font>
    <font>
      <sz val="13"/>
      <name val="Times New Roman"/>
      <family val="1"/>
      <charset val="204"/>
    </font>
    <font>
      <sz val="13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justify"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justify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justify" vertical="center" wrapText="1"/>
    </xf>
    <xf numFmtId="164" fontId="2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justify" vertical="center"/>
    </xf>
    <xf numFmtId="0" fontId="1" fillId="2" borderId="1" xfId="0" applyFont="1" applyFill="1" applyBorder="1" applyAlignment="1">
      <alignment horizontal="justify" vertical="center" wrapText="1"/>
    </xf>
    <xf numFmtId="164" fontId="1" fillId="2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justify" vertical="center" wrapText="1"/>
    </xf>
    <xf numFmtId="164" fontId="1" fillId="2" borderId="1" xfId="0" applyNumberFormat="1" applyFont="1" applyFill="1" applyBorder="1" applyAlignment="1">
      <alignment horizontal="justify" vertical="center"/>
    </xf>
    <xf numFmtId="0" fontId="3" fillId="0" borderId="4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vertical="center" wrapText="1"/>
    </xf>
    <xf numFmtId="164" fontId="2" fillId="2" borderId="1" xfId="0" applyNumberFormat="1" applyFont="1" applyFill="1" applyBorder="1" applyAlignment="1">
      <alignment horizontal="justify" vertical="center"/>
    </xf>
    <xf numFmtId="164" fontId="1" fillId="0" borderId="2" xfId="0" applyNumberFormat="1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justify" vertical="center"/>
    </xf>
    <xf numFmtId="164" fontId="1" fillId="0" borderId="0" xfId="0" applyNumberFormat="1" applyFont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6" fillId="0" borderId="0" xfId="0" applyFont="1" applyFill="1" applyBorder="1" applyAlignment="1">
      <alignment horizontal="justify" vertical="center"/>
    </xf>
    <xf numFmtId="4" fontId="6" fillId="0" borderId="0" xfId="0" applyNumberFormat="1" applyFont="1" applyFill="1" applyBorder="1" applyAlignment="1">
      <alignment horizontal="center" vertical="center"/>
    </xf>
    <xf numFmtId="164" fontId="4" fillId="0" borderId="0" xfId="0" applyNumberFormat="1" applyFont="1" applyBorder="1" applyAlignment="1">
      <alignment horizontal="justify" vertical="center"/>
    </xf>
    <xf numFmtId="164" fontId="1" fillId="0" borderId="0" xfId="0" applyNumberFormat="1" applyFont="1" applyAlignment="1">
      <alignment horizontal="center" vertical="center"/>
    </xf>
    <xf numFmtId="0" fontId="1" fillId="2" borderId="3" xfId="0" applyFont="1" applyFill="1" applyBorder="1" applyAlignment="1">
      <alignment horizontal="justify" vertical="center" wrapText="1"/>
    </xf>
    <xf numFmtId="0" fontId="3" fillId="0" borderId="4" xfId="0" applyFont="1" applyBorder="1" applyAlignment="1">
      <alignment horizontal="justify" vertical="center" wrapText="1"/>
    </xf>
    <xf numFmtId="0" fontId="3" fillId="0" borderId="2" xfId="0" applyFont="1" applyBorder="1" applyAlignment="1">
      <alignment horizontal="justify" vertical="center" wrapText="1"/>
    </xf>
    <xf numFmtId="0" fontId="1" fillId="0" borderId="3" xfId="0" applyFont="1" applyBorder="1" applyAlignment="1">
      <alignment horizontal="justify" vertical="center" wrapText="1"/>
    </xf>
    <xf numFmtId="0" fontId="1" fillId="0" borderId="4" xfId="0" applyFont="1" applyBorder="1" applyAlignment="1">
      <alignment horizontal="justify" vertical="center" wrapText="1"/>
    </xf>
    <xf numFmtId="0" fontId="1" fillId="0" borderId="2" xfId="0" applyFont="1" applyBorder="1" applyAlignment="1">
      <alignment horizontal="justify" vertical="center" wrapText="1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35"/>
  <sheetViews>
    <sheetView tabSelected="1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G34" sqref="G34"/>
    </sheetView>
  </sheetViews>
  <sheetFormatPr defaultColWidth="9.140625" defaultRowHeight="16.5" x14ac:dyDescent="0.25"/>
  <cols>
    <col min="1" max="1" width="1.5703125" style="3" customWidth="1"/>
    <col min="2" max="2" width="4.28515625" style="1" customWidth="1"/>
    <col min="3" max="3" width="51.140625" style="2" customWidth="1"/>
    <col min="4" max="4" width="29.28515625" style="2" customWidth="1"/>
    <col min="5" max="5" width="15.28515625" style="1" customWidth="1"/>
    <col min="6" max="6" width="14.140625" style="1" hidden="1" customWidth="1"/>
    <col min="7" max="7" width="71.5703125" style="2" customWidth="1"/>
    <col min="8" max="8" width="15" style="3" hidden="1" customWidth="1"/>
    <col min="9" max="9" width="9.140625" style="3"/>
    <col min="10" max="10" width="17.42578125" style="3" customWidth="1"/>
    <col min="11" max="16384" width="9.140625" style="3"/>
  </cols>
  <sheetData>
    <row r="1" spans="2:7" x14ac:dyDescent="0.25">
      <c r="F1" s="37" t="s">
        <v>38</v>
      </c>
      <c r="G1" s="37"/>
    </row>
    <row r="2" spans="2:7" x14ac:dyDescent="0.25">
      <c r="F2" s="38"/>
      <c r="G2" s="38"/>
    </row>
    <row r="3" spans="2:7" ht="17.25" x14ac:dyDescent="0.25">
      <c r="C3" s="39" t="s">
        <v>39</v>
      </c>
      <c r="D3" s="39"/>
      <c r="E3" s="40"/>
      <c r="F3" s="41"/>
      <c r="G3" s="41"/>
    </row>
    <row r="4" spans="2:7" x14ac:dyDescent="0.25">
      <c r="G4" s="4"/>
    </row>
    <row r="5" spans="2:7" ht="49.5" x14ac:dyDescent="0.25">
      <c r="B5" s="5" t="s">
        <v>0</v>
      </c>
      <c r="C5" s="6" t="s">
        <v>1</v>
      </c>
      <c r="D5" s="5" t="s">
        <v>2</v>
      </c>
      <c r="E5" s="7" t="s">
        <v>6</v>
      </c>
      <c r="F5" s="7" t="s">
        <v>3</v>
      </c>
      <c r="G5" s="7" t="s">
        <v>4</v>
      </c>
    </row>
    <row r="6" spans="2:7" x14ac:dyDescent="0.25">
      <c r="B6" s="8">
        <v>1</v>
      </c>
      <c r="C6" s="9" t="s">
        <v>5</v>
      </c>
      <c r="D6" s="10"/>
      <c r="E6" s="11">
        <f>SUM(E7:E23)</f>
        <v>102081.20000000001</v>
      </c>
      <c r="F6" s="11" t="e">
        <f>SUM(#REF!)</f>
        <v>#REF!</v>
      </c>
      <c r="G6" s="12"/>
    </row>
    <row r="7" spans="2:7" x14ac:dyDescent="0.25">
      <c r="B7" s="42"/>
      <c r="C7" s="34" t="s">
        <v>28</v>
      </c>
      <c r="D7" s="13" t="s">
        <v>7</v>
      </c>
      <c r="E7" s="14">
        <f>28226.4+880.6+376.9+561.2</f>
        <v>30045.100000000002</v>
      </c>
      <c r="F7" s="14"/>
      <c r="G7" s="31" t="s">
        <v>29</v>
      </c>
    </row>
    <row r="8" spans="2:7" x14ac:dyDescent="0.25">
      <c r="B8" s="43"/>
      <c r="C8" s="35"/>
      <c r="D8" s="13" t="s">
        <v>19</v>
      </c>
      <c r="E8" s="14">
        <v>2689.6</v>
      </c>
      <c r="F8" s="14"/>
      <c r="G8" s="32"/>
    </row>
    <row r="9" spans="2:7" ht="49.5" x14ac:dyDescent="0.25">
      <c r="B9" s="43"/>
      <c r="C9" s="35"/>
      <c r="D9" s="10" t="s">
        <v>10</v>
      </c>
      <c r="E9" s="14">
        <v>557.29999999999995</v>
      </c>
      <c r="F9" s="14"/>
      <c r="G9" s="32"/>
    </row>
    <row r="10" spans="2:7" ht="33" x14ac:dyDescent="0.25">
      <c r="B10" s="43"/>
      <c r="C10" s="35"/>
      <c r="D10" s="13" t="s">
        <v>18</v>
      </c>
      <c r="E10" s="14">
        <v>5591.7</v>
      </c>
      <c r="F10" s="14"/>
      <c r="G10" s="32"/>
    </row>
    <row r="11" spans="2:7" ht="33" x14ac:dyDescent="0.25">
      <c r="B11" s="43"/>
      <c r="C11" s="35"/>
      <c r="D11" s="15" t="s">
        <v>8</v>
      </c>
      <c r="E11" s="14">
        <f>3289+13492.1+3112.5+10425.8</f>
        <v>30319.399999999998</v>
      </c>
      <c r="F11" s="14"/>
      <c r="G11" s="32"/>
    </row>
    <row r="12" spans="2:7" ht="33" x14ac:dyDescent="0.25">
      <c r="B12" s="43"/>
      <c r="C12" s="35"/>
      <c r="D12" s="15" t="s">
        <v>9</v>
      </c>
      <c r="E12" s="14">
        <f>803.2+804.8+14210.3</f>
        <v>15818.3</v>
      </c>
      <c r="F12" s="14"/>
      <c r="G12" s="32"/>
    </row>
    <row r="13" spans="2:7" ht="49.5" x14ac:dyDescent="0.25">
      <c r="B13" s="44"/>
      <c r="C13" s="33"/>
      <c r="D13" s="13" t="s">
        <v>11</v>
      </c>
      <c r="E13" s="14">
        <f>1441.3+454.8</f>
        <v>1896.1</v>
      </c>
      <c r="F13" s="14"/>
      <c r="G13" s="33"/>
    </row>
    <row r="14" spans="2:7" ht="82.5" x14ac:dyDescent="0.25">
      <c r="B14" s="42"/>
      <c r="C14" s="34" t="s">
        <v>12</v>
      </c>
      <c r="D14" s="15" t="s">
        <v>7</v>
      </c>
      <c r="E14" s="14">
        <v>3020.9</v>
      </c>
      <c r="F14" s="14"/>
      <c r="G14" s="16" t="s">
        <v>27</v>
      </c>
    </row>
    <row r="15" spans="2:7" ht="33" x14ac:dyDescent="0.25">
      <c r="B15" s="43"/>
      <c r="C15" s="35"/>
      <c r="D15" s="15" t="s">
        <v>9</v>
      </c>
      <c r="E15" s="14">
        <v>240</v>
      </c>
      <c r="F15" s="14"/>
      <c r="G15" s="16" t="s">
        <v>22</v>
      </c>
    </row>
    <row r="16" spans="2:7" ht="49.5" x14ac:dyDescent="0.25">
      <c r="B16" s="44"/>
      <c r="C16" s="33"/>
      <c r="D16" s="13" t="s">
        <v>11</v>
      </c>
      <c r="E16" s="14">
        <v>3500</v>
      </c>
      <c r="F16" s="14"/>
      <c r="G16" s="16" t="s">
        <v>23</v>
      </c>
    </row>
    <row r="17" spans="2:10" ht="82.5" x14ac:dyDescent="0.25">
      <c r="B17" s="17"/>
      <c r="C17" s="34" t="s">
        <v>17</v>
      </c>
      <c r="D17" s="13" t="s">
        <v>18</v>
      </c>
      <c r="E17" s="14">
        <v>267.10000000000002</v>
      </c>
      <c r="F17" s="14"/>
      <c r="G17" s="13" t="s">
        <v>33</v>
      </c>
    </row>
    <row r="18" spans="2:10" ht="82.5" x14ac:dyDescent="0.25">
      <c r="B18" s="17"/>
      <c r="C18" s="35"/>
      <c r="D18" s="15" t="s">
        <v>7</v>
      </c>
      <c r="E18" s="14">
        <f>7000+201.2</f>
        <v>7201.2</v>
      </c>
      <c r="F18" s="14"/>
      <c r="G18" s="13" t="s">
        <v>26</v>
      </c>
    </row>
    <row r="19" spans="2:10" ht="49.5" x14ac:dyDescent="0.25">
      <c r="B19" s="42"/>
      <c r="C19" s="34" t="s">
        <v>41</v>
      </c>
      <c r="D19" s="15" t="s">
        <v>8</v>
      </c>
      <c r="E19" s="14">
        <v>186</v>
      </c>
      <c r="F19" s="14"/>
      <c r="G19" s="16" t="s">
        <v>40</v>
      </c>
    </row>
    <row r="20" spans="2:10" ht="99" x14ac:dyDescent="0.25">
      <c r="B20" s="43"/>
      <c r="C20" s="35"/>
      <c r="D20" s="15" t="s">
        <v>7</v>
      </c>
      <c r="E20" s="14">
        <f>284.1+200</f>
        <v>484.1</v>
      </c>
      <c r="F20" s="14"/>
      <c r="G20" s="15" t="s">
        <v>42</v>
      </c>
    </row>
    <row r="21" spans="2:10" ht="49.5" x14ac:dyDescent="0.25">
      <c r="B21" s="45"/>
      <c r="C21" s="35"/>
      <c r="D21" s="13" t="s">
        <v>18</v>
      </c>
      <c r="E21" s="14">
        <v>68.7</v>
      </c>
      <c r="F21" s="14"/>
      <c r="G21" s="13" t="s">
        <v>32</v>
      </c>
    </row>
    <row r="22" spans="2:10" ht="33" x14ac:dyDescent="0.25">
      <c r="B22" s="45"/>
      <c r="C22" s="35"/>
      <c r="D22" s="15" t="s">
        <v>9</v>
      </c>
      <c r="E22" s="14">
        <v>34.6</v>
      </c>
      <c r="F22" s="14"/>
      <c r="G22" s="16" t="s">
        <v>30</v>
      </c>
    </row>
    <row r="23" spans="2:10" ht="66" x14ac:dyDescent="0.25">
      <c r="B23" s="46"/>
      <c r="C23" s="36"/>
      <c r="D23" s="10" t="s">
        <v>10</v>
      </c>
      <c r="E23" s="14">
        <v>161.1</v>
      </c>
      <c r="F23" s="18"/>
      <c r="G23" s="13" t="s">
        <v>31</v>
      </c>
      <c r="H23" s="19" t="s">
        <v>13</v>
      </c>
    </row>
    <row r="24" spans="2:10" ht="33" x14ac:dyDescent="0.25">
      <c r="B24" s="8">
        <v>2</v>
      </c>
      <c r="C24" s="9" t="s">
        <v>14</v>
      </c>
      <c r="D24" s="10"/>
      <c r="E24" s="11">
        <f>SUM(E25:E26)</f>
        <v>48877.9</v>
      </c>
      <c r="F24" s="11">
        <f>SUM(F25:F25)</f>
        <v>0</v>
      </c>
      <c r="G24" s="20"/>
    </row>
    <row r="25" spans="2:10" ht="82.5" x14ac:dyDescent="0.25">
      <c r="B25" s="5"/>
      <c r="C25" s="10" t="s">
        <v>20</v>
      </c>
      <c r="D25" s="34" t="s">
        <v>7</v>
      </c>
      <c r="E25" s="21">
        <v>38700</v>
      </c>
      <c r="F25" s="18"/>
      <c r="G25" s="13" t="s">
        <v>24</v>
      </c>
    </row>
    <row r="26" spans="2:10" ht="82.5" x14ac:dyDescent="0.25">
      <c r="B26" s="5"/>
      <c r="C26" s="10" t="s">
        <v>21</v>
      </c>
      <c r="D26" s="32"/>
      <c r="E26" s="22">
        <f>13400-3222.1</f>
        <v>10177.9</v>
      </c>
      <c r="F26" s="18"/>
      <c r="G26" s="13" t="s">
        <v>25</v>
      </c>
    </row>
    <row r="27" spans="2:10" ht="33" x14ac:dyDescent="0.25">
      <c r="B27" s="8">
        <v>3</v>
      </c>
      <c r="C27" s="9" t="s">
        <v>15</v>
      </c>
      <c r="D27" s="9"/>
      <c r="E27" s="11">
        <f>SUM(E28:E29)</f>
        <v>2214.1</v>
      </c>
      <c r="F27" s="11" t="e">
        <f>SUM(#REF!)</f>
        <v>#REF!</v>
      </c>
      <c r="G27" s="20"/>
    </row>
    <row r="28" spans="2:10" ht="49.5" x14ac:dyDescent="0.25">
      <c r="B28" s="5"/>
      <c r="C28" s="10" t="s">
        <v>34</v>
      </c>
      <c r="D28" s="34" t="s">
        <v>7</v>
      </c>
      <c r="E28" s="18">
        <v>1500</v>
      </c>
      <c r="F28" s="18"/>
      <c r="G28" s="16" t="s">
        <v>37</v>
      </c>
    </row>
    <row r="29" spans="2:10" ht="66" x14ac:dyDescent="0.25">
      <c r="B29" s="5"/>
      <c r="C29" s="15" t="s">
        <v>35</v>
      </c>
      <c r="D29" s="33"/>
      <c r="E29" s="14">
        <v>714.1</v>
      </c>
      <c r="F29" s="18"/>
      <c r="G29" s="23" t="s">
        <v>36</v>
      </c>
    </row>
    <row r="30" spans="2:10" x14ac:dyDescent="0.25">
      <c r="B30" s="5"/>
      <c r="C30" s="24" t="s">
        <v>16</v>
      </c>
      <c r="D30" s="8"/>
      <c r="E30" s="11">
        <f>SUM(E6+E24+E27)</f>
        <v>153173.20000000001</v>
      </c>
      <c r="F30" s="11" t="e">
        <f>SUM(#REF!+#REF!+F6+#REF!)+#REF!</f>
        <v>#REF!</v>
      </c>
      <c r="G30" s="12"/>
      <c r="J30" s="25"/>
    </row>
    <row r="31" spans="2:10" x14ac:dyDescent="0.25">
      <c r="B31" s="26"/>
      <c r="C31" s="27"/>
      <c r="D31" s="27"/>
      <c r="E31" s="28"/>
      <c r="F31" s="28"/>
      <c r="G31" s="29"/>
    </row>
    <row r="33" spans="2:7" x14ac:dyDescent="0.25">
      <c r="B33" s="3"/>
      <c r="C33" s="3"/>
      <c r="D33" s="3"/>
      <c r="E33" s="30"/>
      <c r="F33" s="3"/>
      <c r="G33" s="3"/>
    </row>
    <row r="35" spans="2:7" x14ac:dyDescent="0.25">
      <c r="E35" s="30"/>
    </row>
  </sheetData>
  <mergeCells count="13">
    <mergeCell ref="B7:B13"/>
    <mergeCell ref="C7:C13"/>
    <mergeCell ref="B14:B16"/>
    <mergeCell ref="C14:C16"/>
    <mergeCell ref="D28:D29"/>
    <mergeCell ref="B19:B23"/>
    <mergeCell ref="G7:G13"/>
    <mergeCell ref="C19:C23"/>
    <mergeCell ref="D25:D26"/>
    <mergeCell ref="F1:G1"/>
    <mergeCell ref="F2:G2"/>
    <mergeCell ref="C3:G3"/>
    <mergeCell ref="C17:C18"/>
  </mergeCells>
  <pageMargins left="0.31496062992125984" right="0.11811023622047245" top="0.35433070866141736" bottom="0" header="0.31496062992125984" footer="0.31496062992125984"/>
  <pageSetup paperSize="9" scale="76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Мария Молчанова</dc:creator>
  <cp:lastModifiedBy>Ира Халявина</cp:lastModifiedBy>
  <cp:lastPrinted>2024-01-30T11:25:55Z</cp:lastPrinted>
  <dcterms:created xsi:type="dcterms:W3CDTF">2021-08-09T05:03:38Z</dcterms:created>
  <dcterms:modified xsi:type="dcterms:W3CDTF">2024-01-30T11:26:00Z</dcterms:modified>
</cp:coreProperties>
</file>