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нац.проекты" sheetId="1" r:id="rId1"/>
  </sheets>
  <definedNames>
    <definedName name="_xlnm.Print_Titles" localSheetId="0">нац.проекты!$4:$6</definedName>
    <definedName name="_xlnm.Print_Area" localSheetId="0">нац.проекты!$A$2:$K$36</definedName>
  </definedNames>
  <calcPr calcId="145621"/>
</workbook>
</file>

<file path=xl/calcChain.xml><?xml version="1.0" encoding="utf-8"?>
<calcChain xmlns="http://schemas.openxmlformats.org/spreadsheetml/2006/main">
  <c r="F20" i="1" l="1"/>
  <c r="D19" i="1" l="1"/>
  <c r="E19" i="1"/>
  <c r="F19" i="1"/>
  <c r="G19" i="1"/>
  <c r="H19" i="1"/>
  <c r="I19" i="1"/>
  <c r="J19" i="1"/>
  <c r="K19" i="1"/>
  <c r="L19" i="1"/>
  <c r="C19" i="1"/>
  <c r="I23" i="1"/>
  <c r="F23" i="1"/>
  <c r="C23" i="1"/>
  <c r="L40" i="1" l="1"/>
  <c r="L42" i="1"/>
  <c r="L43" i="1"/>
  <c r="L11" i="1"/>
  <c r="L8" i="1" s="1"/>
  <c r="L7" i="1" s="1"/>
  <c r="L17" i="1"/>
  <c r="L15" i="1"/>
  <c r="L13" i="1"/>
  <c r="L41" i="1" l="1"/>
  <c r="L36" i="1"/>
  <c r="K27" i="1"/>
  <c r="D27" i="1"/>
  <c r="E27" i="1"/>
  <c r="G27" i="1"/>
  <c r="H27" i="1"/>
  <c r="J27" i="1"/>
  <c r="E20" i="1"/>
  <c r="G20" i="1"/>
  <c r="H20" i="1"/>
  <c r="J20" i="1"/>
  <c r="K20" i="1"/>
  <c r="D20" i="1"/>
  <c r="C22" i="1"/>
  <c r="C21" i="1"/>
  <c r="C34" i="1"/>
  <c r="F34" i="1"/>
  <c r="I34" i="1"/>
  <c r="I18" i="1" l="1"/>
  <c r="I17" i="1" s="1"/>
  <c r="F18" i="1"/>
  <c r="F17" i="1" s="1"/>
  <c r="C18" i="1"/>
  <c r="C17" i="1" s="1"/>
  <c r="G17" i="1"/>
  <c r="H17" i="1"/>
  <c r="J17" i="1"/>
  <c r="K17" i="1"/>
  <c r="D17" i="1"/>
  <c r="E17" i="1"/>
  <c r="C29" i="1"/>
  <c r="C26" i="1" l="1"/>
  <c r="C25" i="1" s="1"/>
  <c r="D25" i="1"/>
  <c r="E25" i="1"/>
  <c r="F32" i="1" l="1"/>
  <c r="I32" i="1"/>
  <c r="H33" i="1"/>
  <c r="I14" i="1" l="1"/>
  <c r="I13" i="1" s="1"/>
  <c r="F14" i="1"/>
  <c r="F13" i="1" s="1"/>
  <c r="C14" i="1"/>
  <c r="C13" i="1" s="1"/>
  <c r="D13" i="1"/>
  <c r="E13" i="1"/>
  <c r="G13" i="1"/>
  <c r="H13" i="1"/>
  <c r="J13" i="1"/>
  <c r="K13" i="1"/>
  <c r="I11" i="1"/>
  <c r="F11" i="1"/>
  <c r="C11" i="1"/>
  <c r="D8" i="1" l="1"/>
  <c r="E8" i="1"/>
  <c r="I35" i="1" l="1"/>
  <c r="K33" i="1"/>
  <c r="K43" i="1" s="1"/>
  <c r="J33" i="1"/>
  <c r="J43" i="1" s="1"/>
  <c r="I31" i="1"/>
  <c r="I42" i="1" s="1"/>
  <c r="K31" i="1"/>
  <c r="K42" i="1" s="1"/>
  <c r="J31" i="1"/>
  <c r="I28" i="1"/>
  <c r="I27" i="1" s="1"/>
  <c r="I26" i="1"/>
  <c r="I25" i="1" s="1"/>
  <c r="K25" i="1"/>
  <c r="J25" i="1"/>
  <c r="I22" i="1"/>
  <c r="I16" i="1"/>
  <c r="I15" i="1" s="1"/>
  <c r="K15" i="1"/>
  <c r="J15" i="1"/>
  <c r="I12" i="1"/>
  <c r="I10" i="1"/>
  <c r="I9" i="1"/>
  <c r="K8" i="1"/>
  <c r="J8" i="1"/>
  <c r="J7" i="1" l="1"/>
  <c r="K7" i="1"/>
  <c r="J30" i="1"/>
  <c r="J42" i="1"/>
  <c r="J24" i="1"/>
  <c r="J40" i="1" s="1"/>
  <c r="I33" i="1"/>
  <c r="I43" i="1" s="1"/>
  <c r="K30" i="1"/>
  <c r="I8" i="1"/>
  <c r="K24" i="1"/>
  <c r="I24" i="1"/>
  <c r="I21" i="1" s="1"/>
  <c r="I20" i="1" s="1"/>
  <c r="G25" i="1"/>
  <c r="J36" i="1" l="1"/>
  <c r="K36" i="1"/>
  <c r="K41" i="1"/>
  <c r="I7" i="1"/>
  <c r="I30" i="1"/>
  <c r="I40" i="1"/>
  <c r="J41" i="1"/>
  <c r="K40" i="1"/>
  <c r="D24" i="1"/>
  <c r="E24" i="1"/>
  <c r="G24" i="1"/>
  <c r="H25" i="1"/>
  <c r="F26" i="1"/>
  <c r="F25" i="1" s="1"/>
  <c r="F28" i="1"/>
  <c r="F27" i="1" s="1"/>
  <c r="C28" i="1"/>
  <c r="C27" i="1" s="1"/>
  <c r="I41" i="1" l="1"/>
  <c r="I36" i="1"/>
  <c r="F24" i="1"/>
  <c r="C24" i="1"/>
  <c r="H24" i="1"/>
  <c r="F16" i="1" l="1"/>
  <c r="F15" i="1" s="1"/>
  <c r="C16" i="1"/>
  <c r="C15" i="1" s="1"/>
  <c r="D15" i="1"/>
  <c r="D7" i="1" s="1"/>
  <c r="E15" i="1"/>
  <c r="E7" i="1" s="1"/>
  <c r="G15" i="1"/>
  <c r="H15" i="1"/>
  <c r="G8" i="1"/>
  <c r="H8" i="1"/>
  <c r="F12" i="1"/>
  <c r="F10" i="1"/>
  <c r="F9" i="1"/>
  <c r="C12" i="1"/>
  <c r="C10" i="1"/>
  <c r="C9" i="1"/>
  <c r="D33" i="1"/>
  <c r="D43" i="1" s="1"/>
  <c r="E33" i="1"/>
  <c r="E43" i="1" s="1"/>
  <c r="G33" i="1"/>
  <c r="G43" i="1" s="1"/>
  <c r="H43" i="1"/>
  <c r="F35" i="1"/>
  <c r="C35" i="1"/>
  <c r="D31" i="1"/>
  <c r="D42" i="1" s="1"/>
  <c r="E31" i="1"/>
  <c r="E42" i="1" s="1"/>
  <c r="G31" i="1"/>
  <c r="G42" i="1" s="1"/>
  <c r="H31" i="1"/>
  <c r="H42" i="1" s="1"/>
  <c r="F31" i="1"/>
  <c r="F42" i="1" s="1"/>
  <c r="C32" i="1"/>
  <c r="C31" i="1" s="1"/>
  <c r="C42" i="1" s="1"/>
  <c r="H7" i="1" l="1"/>
  <c r="G7" i="1"/>
  <c r="G36" i="1" s="1"/>
  <c r="D41" i="1"/>
  <c r="E41" i="1"/>
  <c r="C8" i="1"/>
  <c r="C7" i="1" s="1"/>
  <c r="F8" i="1"/>
  <c r="H30" i="1"/>
  <c r="G30" i="1"/>
  <c r="F33" i="1"/>
  <c r="F43" i="1" s="1"/>
  <c r="C33" i="1"/>
  <c r="C43" i="1" s="1"/>
  <c r="D30" i="1"/>
  <c r="D36" i="1" s="1"/>
  <c r="E30" i="1"/>
  <c r="E36" i="1" s="1"/>
  <c r="H36" i="1" l="1"/>
  <c r="H41" i="1"/>
  <c r="G41" i="1"/>
  <c r="F7" i="1"/>
  <c r="C41" i="1"/>
  <c r="F30" i="1"/>
  <c r="C30" i="1"/>
  <c r="F22" i="1"/>
  <c r="C20" i="1"/>
  <c r="G40" i="1"/>
  <c r="C36" i="1" l="1"/>
  <c r="F41" i="1"/>
  <c r="F36" i="1"/>
  <c r="H40" i="1"/>
  <c r="D40" i="1"/>
  <c r="E40" i="1"/>
  <c r="F40" i="1"/>
  <c r="C40" i="1" l="1"/>
  <c r="C37" i="1"/>
</calcChain>
</file>

<file path=xl/sharedStrings.xml><?xml version="1.0" encoding="utf-8"?>
<sst xmlns="http://schemas.openxmlformats.org/spreadsheetml/2006/main" count="74" uniqueCount="60">
  <si>
    <t>тыс. рублей</t>
  </si>
  <si>
    <t xml:space="preserve">№ </t>
  </si>
  <si>
    <t>Наименование</t>
  </si>
  <si>
    <t>в том числе:</t>
  </si>
  <si>
    <t>бюджет Округа</t>
  </si>
  <si>
    <t xml:space="preserve"> Национальный проект "Образование"</t>
  </si>
  <si>
    <t>Е1</t>
  </si>
  <si>
    <t>Региональный  проект «Современная школа»</t>
  </si>
  <si>
    <t>E8</t>
  </si>
  <si>
    <t>Региональный проект «Социальная активность»</t>
  </si>
  <si>
    <t>Национальный проект "Жилье и городская среда"</t>
  </si>
  <si>
    <t>F2</t>
  </si>
  <si>
    <t>Региональный проект «Формирование комфортной городской среды»</t>
  </si>
  <si>
    <t>Национальный проект "Экология"</t>
  </si>
  <si>
    <t xml:space="preserve">G1 </t>
  </si>
  <si>
    <t>Региональный проект "Чистая страна"</t>
  </si>
  <si>
    <t>Национальный проект "Демография"</t>
  </si>
  <si>
    <t>Р1</t>
  </si>
  <si>
    <t>Региональный проект «Финансовая поддержка семей при рождении детей»</t>
  </si>
  <si>
    <t>Р5</t>
  </si>
  <si>
    <t>ИТОГО</t>
  </si>
  <si>
    <t>Всего по годам</t>
  </si>
  <si>
    <t>2024 год</t>
  </si>
  <si>
    <t xml:space="preserve">Выплата областного единовременного пособия при рождении ребенка </t>
  </si>
  <si>
    <t xml:space="preserve"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РФ  </t>
  </si>
  <si>
    <t>в т.ч.</t>
  </si>
  <si>
    <t xml:space="preserve">Организация и проведение мероприятий с детьми и молодежью </t>
  </si>
  <si>
    <t>Всего</t>
  </si>
  <si>
    <t>Региональный проект «Создание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резерва»</t>
  </si>
  <si>
    <t>Региональный проект «Комплексная система обращения с твердыми коммунальными отходами»</t>
  </si>
  <si>
    <t>G2</t>
  </si>
  <si>
    <t>ФБ+Обл.</t>
  </si>
  <si>
    <t>2025 год</t>
  </si>
  <si>
    <t xml:space="preserve">Создание детских технопарков «Кванториум» </t>
  </si>
  <si>
    <t>E2</t>
  </si>
  <si>
    <t>Региональный проект «Успех каждого ребенка»</t>
  </si>
  <si>
    <t>Адм</t>
  </si>
  <si>
    <t>УО</t>
  </si>
  <si>
    <t>УСЗН</t>
  </si>
  <si>
    <t>УФКС</t>
  </si>
  <si>
    <t xml:space="preserve">Оборудование пунктов проведения экзаменов государственной итоговой аттестации по образовательным программам среднего общего образования </t>
  </si>
  <si>
    <t xml:space="preserve"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 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</si>
  <si>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общеобразова-тельным программам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</si>
  <si>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общеразвива-ющих программ, для создания информационных систем в образовательных организациях</t>
  </si>
  <si>
    <t>Ликвидация несанкционированных свалок отходов</t>
  </si>
  <si>
    <t>Государственная поддержка закупки контейнеров для раздельного накопления твердых коммунальных отходов</t>
  </si>
  <si>
    <t xml:space="preserve">Обеспечение контейнерным сбором образующихся в жилом фонде твердых коммунальных отходов </t>
  </si>
  <si>
    <t>ЕВ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</si>
  <si>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</si>
  <si>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Расходы по Национальным (региональным) проектам в бюджете Миасского городского округа на 2024-2026 г</t>
  </si>
  <si>
    <t>2026 год</t>
  </si>
  <si>
    <t xml:space="preserve">Приобретение спортивного оборудования и инвентаря для приведения организаций дополнительного образования со специальным наименованием «спортивная школа», использующих в своем наименовании слово «олимпийский» или образованные на его основе слова или словосочетания, в нормативное состояние </t>
  </si>
  <si>
    <t>Реализация приоритетного проекта "Формирование городской среды"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</si>
  <si>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</si>
  <si>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Региональный проект «Патриотическое воспитание граждан Российской Федерации»</t>
  </si>
  <si>
    <t xml:space="preserve">Кроме того 2024 год </t>
  </si>
  <si>
    <t>бюджет Округа
 (вне рамок соглашения)</t>
  </si>
  <si>
    <t>F3</t>
  </si>
  <si>
    <t>Региональный проект "Обеспечение устойчивого сокращения непригодного для проживания жилищного фонда"</t>
  </si>
  <si>
    <t>Приложение 6 к пояснительной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</si>
</sst>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"/>
  </numFmts>
  <fonts count="21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color rgb="FF0070C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sz val="10"/>
      <name val="Arial"/>
      <family val="2"/>
      <charset val="204"/>
    </font>
    <font>
      <i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1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1" applyFont="1" applyAlignment="1">
      <alignment vertical="center"/>
    </xf>
    <xf numFmtId="0" fontId="3" fillId="0" borderId="2" xfId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4" fontId="10" fillId="0" borderId="2" xfId="1" applyNumberFormat="1" applyFont="1" applyFill="1" applyBorder="1" applyAlignment="1">
      <alignment horizontal="center" vertical="center"/>
    </xf>
    <xf numFmtId="164" fontId="11" fillId="0" borderId="2" xfId="1" applyNumberFormat="1" applyFont="1" applyFill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164" fontId="12" fillId="0" borderId="2" xfId="1" applyNumberFormat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164" fontId="11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justify" vertical="center" wrapText="1"/>
    </xf>
    <xf numFmtId="0" fontId="9" fillId="0" borderId="0" xfId="1" applyFont="1" applyFill="1" applyAlignment="1">
      <alignment horizontal="center" vertical="center"/>
    </xf>
    <xf numFmtId="49" fontId="3" fillId="0" borderId="2" xfId="0" applyNumberFormat="1" applyFont="1" applyBorder="1" applyAlignment="1" applyProtection="1">
      <alignment horizontal="justify" vertical="center" wrapText="1"/>
    </xf>
    <xf numFmtId="49" fontId="3" fillId="0" borderId="1" xfId="0" applyNumberFormat="1" applyFont="1" applyBorder="1" applyAlignment="1" applyProtection="1">
      <alignment horizontal="justify" vertical="center" wrapText="1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164" fontId="9" fillId="0" borderId="2" xfId="1" applyNumberFormat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justify" vertical="center" wrapText="1"/>
    </xf>
    <xf numFmtId="49" fontId="9" fillId="0" borderId="2" xfId="0" applyNumberFormat="1" applyFont="1" applyBorder="1" applyAlignment="1" applyProtection="1">
      <alignment horizontal="justify" vertical="center" wrapText="1"/>
    </xf>
    <xf numFmtId="164" fontId="15" fillId="0" borderId="2" xfId="1" applyNumberFormat="1" applyFont="1" applyFill="1" applyBorder="1" applyAlignment="1">
      <alignment vertical="center"/>
    </xf>
    <xf numFmtId="0" fontId="15" fillId="0" borderId="2" xfId="1" applyFont="1" applyBorder="1" applyAlignment="1">
      <alignment horizontal="right" vertical="center"/>
    </xf>
    <xf numFmtId="0" fontId="12" fillId="0" borderId="2" xfId="1" applyFont="1" applyFill="1" applyBorder="1" applyAlignment="1">
      <alignment horizontal="justify" vertical="center" wrapText="1"/>
    </xf>
    <xf numFmtId="0" fontId="3" fillId="0" borderId="1" xfId="1" applyFont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10" fillId="0" borderId="0" xfId="1" applyFont="1" applyFill="1" applyAlignment="1">
      <alignment vertical="center"/>
    </xf>
    <xf numFmtId="164" fontId="16" fillId="0" borderId="2" xfId="1" applyNumberFormat="1" applyFont="1" applyFill="1" applyBorder="1" applyAlignment="1">
      <alignment horizontal="center" vertical="center"/>
    </xf>
    <xf numFmtId="164" fontId="17" fillId="0" borderId="2" xfId="1" applyNumberFormat="1" applyFont="1" applyFill="1" applyBorder="1" applyAlignment="1">
      <alignment vertical="center"/>
    </xf>
    <xf numFmtId="0" fontId="10" fillId="0" borderId="0" xfId="1" applyFont="1" applyAlignment="1">
      <alignment horizontal="center" vertical="center"/>
    </xf>
    <xf numFmtId="0" fontId="12" fillId="0" borderId="2" xfId="1" applyFont="1" applyBorder="1" applyAlignment="1">
      <alignment horizontal="justify" vertical="center" wrapText="1"/>
    </xf>
    <xf numFmtId="0" fontId="12" fillId="0" borderId="0" xfId="1" applyFont="1" applyAlignment="1">
      <alignment vertical="center"/>
    </xf>
    <xf numFmtId="0" fontId="9" fillId="3" borderId="2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164" fontId="10" fillId="3" borderId="2" xfId="1" applyNumberFormat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vertical="center"/>
    </xf>
    <xf numFmtId="0" fontId="9" fillId="3" borderId="2" xfId="1" applyFont="1" applyFill="1" applyBorder="1" applyAlignment="1">
      <alignment vertical="center"/>
    </xf>
    <xf numFmtId="0" fontId="19" fillId="0" borderId="0" xfId="1" applyFont="1" applyAlignment="1">
      <alignment vertical="center"/>
    </xf>
    <xf numFmtId="49" fontId="20" fillId="0" borderId="8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 applyProtection="1">
      <alignment horizontal="justify" vertical="center" wrapText="1"/>
    </xf>
    <xf numFmtId="164" fontId="10" fillId="0" borderId="0" xfId="1" applyNumberFormat="1" applyFont="1" applyFill="1" applyAlignment="1">
      <alignment vertical="center"/>
    </xf>
    <xf numFmtId="0" fontId="9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9" fillId="0" borderId="6" xfId="1" applyFont="1" applyBorder="1" applyAlignment="1">
      <alignment vertical="center"/>
    </xf>
    <xf numFmtId="0" fontId="10" fillId="0" borderId="2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164" fontId="10" fillId="3" borderId="7" xfId="1" applyNumberFormat="1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</cellXfs>
  <cellStyles count="13">
    <cellStyle name="Normal" xfId="3"/>
    <cellStyle name="Обычный" xfId="0" builtinId="0"/>
    <cellStyle name="Обычный 16" xfId="4"/>
    <cellStyle name="Обычный 2" xfId="5"/>
    <cellStyle name="Обычный 2 2" xfId="6"/>
    <cellStyle name="Обычный 3" xfId="7"/>
    <cellStyle name="Обычный 4" xfId="8"/>
    <cellStyle name="Обычный 5" xfId="9"/>
    <cellStyle name="Обычный 6" xfId="1"/>
    <cellStyle name="Обычный 7" xfId="10"/>
    <cellStyle name="Обычный 8" xfId="11"/>
    <cellStyle name="Обычный 9" xfId="2"/>
    <cellStyle name="Финансовый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49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K2" sqref="K2"/>
    </sheetView>
  </sheetViews>
  <sheetFormatPr defaultColWidth="9.140625" defaultRowHeight="15" outlineLevelRow="1" x14ac:dyDescent="0.2"/>
  <cols>
    <col min="1" max="1" width="4.5703125" style="9" customWidth="1"/>
    <col min="2" max="2" width="57.42578125" style="8" customWidth="1"/>
    <col min="3" max="3" width="12.140625" style="32" customWidth="1"/>
    <col min="4" max="4" width="12.42578125" style="19" customWidth="1"/>
    <col min="5" max="5" width="10.42578125" style="19" customWidth="1"/>
    <col min="6" max="6" width="12.140625" style="32" customWidth="1"/>
    <col min="7" max="7" width="12" style="19" customWidth="1"/>
    <col min="8" max="8" width="10.42578125" style="19" customWidth="1"/>
    <col min="9" max="9" width="12.5703125" style="35" customWidth="1"/>
    <col min="10" max="10" width="12.42578125" style="10" customWidth="1"/>
    <col min="11" max="11" width="12" style="20" customWidth="1"/>
    <col min="12" max="12" width="14.85546875" style="8" customWidth="1"/>
    <col min="13" max="16384" width="9.140625" style="8"/>
  </cols>
  <sheetData>
    <row r="1" spans="1:18" x14ac:dyDescent="0.2">
      <c r="K1" s="20" t="s">
        <v>59</v>
      </c>
    </row>
    <row r="2" spans="1:18" ht="29.25" customHeight="1" x14ac:dyDescent="0.2">
      <c r="A2" s="53" t="s">
        <v>49</v>
      </c>
      <c r="B2" s="53"/>
      <c r="C2" s="53"/>
      <c r="D2" s="53"/>
      <c r="E2" s="53"/>
      <c r="F2" s="53"/>
      <c r="G2" s="53"/>
      <c r="H2" s="53"/>
      <c r="I2" s="32"/>
      <c r="J2" s="8"/>
      <c r="K2" s="8"/>
      <c r="M2" s="7"/>
      <c r="N2" s="7"/>
      <c r="O2" s="7"/>
      <c r="P2" s="7"/>
      <c r="Q2" s="7"/>
      <c r="R2" s="7"/>
    </row>
    <row r="3" spans="1:18" x14ac:dyDescent="0.2">
      <c r="E3" s="16" t="s">
        <v>0</v>
      </c>
      <c r="H3" s="16"/>
      <c r="K3" s="16" t="s">
        <v>0</v>
      </c>
      <c r="M3" s="7"/>
      <c r="N3" s="7"/>
      <c r="O3" s="7"/>
      <c r="P3" s="7"/>
      <c r="Q3" s="7"/>
      <c r="R3" s="7"/>
    </row>
    <row r="4" spans="1:18" x14ac:dyDescent="0.2">
      <c r="A4" s="54" t="s">
        <v>1</v>
      </c>
      <c r="B4" s="54" t="s">
        <v>2</v>
      </c>
      <c r="C4" s="58" t="s">
        <v>22</v>
      </c>
      <c r="D4" s="58"/>
      <c r="E4" s="59"/>
      <c r="F4" s="58" t="s">
        <v>32</v>
      </c>
      <c r="G4" s="58"/>
      <c r="H4" s="59"/>
      <c r="I4" s="63" t="s">
        <v>50</v>
      </c>
      <c r="J4" s="63"/>
      <c r="K4" s="64"/>
      <c r="L4" s="48" t="s">
        <v>55</v>
      </c>
      <c r="M4" s="7"/>
      <c r="N4" s="7"/>
      <c r="O4" s="7"/>
      <c r="P4" s="7"/>
      <c r="Q4" s="7"/>
      <c r="R4" s="7"/>
    </row>
    <row r="5" spans="1:18" x14ac:dyDescent="0.2">
      <c r="A5" s="55"/>
      <c r="B5" s="55"/>
      <c r="C5" s="29"/>
      <c r="D5" s="67" t="s">
        <v>3</v>
      </c>
      <c r="E5" s="68"/>
      <c r="F5" s="29"/>
      <c r="G5" s="67" t="s">
        <v>3</v>
      </c>
      <c r="H5" s="68"/>
      <c r="I5" s="30"/>
      <c r="J5" s="65" t="s">
        <v>3</v>
      </c>
      <c r="K5" s="66"/>
      <c r="L5" s="48"/>
      <c r="M5" s="7"/>
      <c r="N5" s="7"/>
      <c r="O5" s="7"/>
      <c r="P5" s="7"/>
      <c r="Q5" s="7"/>
      <c r="R5" s="7"/>
    </row>
    <row r="6" spans="1:18" ht="60" x14ac:dyDescent="0.2">
      <c r="A6" s="56"/>
      <c r="B6" s="57"/>
      <c r="C6" s="29" t="s">
        <v>27</v>
      </c>
      <c r="D6" s="11" t="s">
        <v>31</v>
      </c>
      <c r="E6" s="22" t="s">
        <v>4</v>
      </c>
      <c r="F6" s="29" t="s">
        <v>27</v>
      </c>
      <c r="G6" s="11" t="s">
        <v>31</v>
      </c>
      <c r="H6" s="22" t="s">
        <v>4</v>
      </c>
      <c r="I6" s="30" t="s">
        <v>27</v>
      </c>
      <c r="J6" s="11" t="s">
        <v>31</v>
      </c>
      <c r="K6" s="22" t="s">
        <v>4</v>
      </c>
      <c r="L6" s="22" t="s">
        <v>56</v>
      </c>
    </row>
    <row r="7" spans="1:18" x14ac:dyDescent="0.2">
      <c r="A7" s="38"/>
      <c r="B7" s="39" t="s">
        <v>5</v>
      </c>
      <c r="C7" s="40">
        <f>SUM(C8+C15)+C13+C17</f>
        <v>61336.5</v>
      </c>
      <c r="D7" s="40">
        <f t="shared" ref="D7:L7" si="0">SUM(D8+D15)+D13+D17</f>
        <v>47966.5</v>
      </c>
      <c r="E7" s="40">
        <f t="shared" si="0"/>
        <v>13370</v>
      </c>
      <c r="F7" s="40">
        <f t="shared" si="0"/>
        <v>8541</v>
      </c>
      <c r="G7" s="40">
        <f t="shared" si="0"/>
        <v>8541</v>
      </c>
      <c r="H7" s="40">
        <f t="shared" si="0"/>
        <v>0</v>
      </c>
      <c r="I7" s="40">
        <f t="shared" si="0"/>
        <v>10316.799999999999</v>
      </c>
      <c r="J7" s="40">
        <f t="shared" si="0"/>
        <v>10316.799999999999</v>
      </c>
      <c r="K7" s="40">
        <f t="shared" si="0"/>
        <v>0</v>
      </c>
      <c r="L7" s="40">
        <f t="shared" si="0"/>
        <v>19400</v>
      </c>
    </row>
    <row r="8" spans="1:18" x14ac:dyDescent="0.2">
      <c r="A8" s="13" t="s">
        <v>6</v>
      </c>
      <c r="B8" s="23" t="s">
        <v>7</v>
      </c>
      <c r="C8" s="5">
        <f t="shared" ref="C8:H8" si="1">SUM(C9:C12)</f>
        <v>52028.1</v>
      </c>
      <c r="D8" s="21">
        <f t="shared" si="1"/>
        <v>38698.1</v>
      </c>
      <c r="E8" s="21">
        <f t="shared" si="1"/>
        <v>13330</v>
      </c>
      <c r="F8" s="5">
        <f t="shared" si="1"/>
        <v>0</v>
      </c>
      <c r="G8" s="21">
        <f t="shared" si="1"/>
        <v>0</v>
      </c>
      <c r="H8" s="21">
        <f t="shared" si="1"/>
        <v>0</v>
      </c>
      <c r="I8" s="5">
        <f>SUM(I9:I12)</f>
        <v>0</v>
      </c>
      <c r="J8" s="21">
        <f t="shared" ref="J8:K8" si="2">SUM(J9:J12)</f>
        <v>0</v>
      </c>
      <c r="K8" s="21">
        <f t="shared" si="2"/>
        <v>0</v>
      </c>
      <c r="L8" s="5">
        <f>SUM(L9:L12)</f>
        <v>18200</v>
      </c>
    </row>
    <row r="9" spans="1:18" s="1" customFormat="1" ht="38.25" x14ac:dyDescent="0.2">
      <c r="A9" s="49" t="s">
        <v>25</v>
      </c>
      <c r="B9" s="15" t="s">
        <v>40</v>
      </c>
      <c r="C9" s="33">
        <f t="shared" ref="C9:C12" si="3">SUM(D9:E9)</f>
        <v>437.7</v>
      </c>
      <c r="D9" s="3">
        <v>137.69999999999999</v>
      </c>
      <c r="E9" s="3">
        <v>300</v>
      </c>
      <c r="F9" s="33">
        <f t="shared" ref="F9:F12" si="4">SUM(G9:H9)</f>
        <v>0</v>
      </c>
      <c r="G9" s="3">
        <v>0</v>
      </c>
      <c r="H9" s="3">
        <v>0</v>
      </c>
      <c r="I9" s="33">
        <f t="shared" ref="I9:I12" si="5">SUM(J9:K9)</f>
        <v>0</v>
      </c>
      <c r="J9" s="3">
        <v>0</v>
      </c>
      <c r="K9" s="3">
        <v>0</v>
      </c>
      <c r="L9" s="3">
        <v>0</v>
      </c>
    </row>
    <row r="10" spans="1:18" s="1" customFormat="1" ht="51" x14ac:dyDescent="0.2">
      <c r="A10" s="51"/>
      <c r="B10" s="15" t="s">
        <v>41</v>
      </c>
      <c r="C10" s="33">
        <f t="shared" si="3"/>
        <v>2193.8000000000002</v>
      </c>
      <c r="D10" s="3">
        <v>2183.8000000000002</v>
      </c>
      <c r="E10" s="3">
        <v>10</v>
      </c>
      <c r="F10" s="33">
        <f t="shared" si="4"/>
        <v>0</v>
      </c>
      <c r="G10" s="3">
        <v>0</v>
      </c>
      <c r="H10" s="3">
        <v>0</v>
      </c>
      <c r="I10" s="33">
        <f t="shared" si="5"/>
        <v>0</v>
      </c>
      <c r="J10" s="3">
        <v>0</v>
      </c>
      <c r="K10" s="3">
        <v>0</v>
      </c>
      <c r="L10" s="3">
        <v>4000</v>
      </c>
    </row>
    <row r="11" spans="1:18" s="1" customFormat="1" ht="13.5" x14ac:dyDescent="0.2">
      <c r="A11" s="51"/>
      <c r="B11" s="15" t="s">
        <v>33</v>
      </c>
      <c r="C11" s="33">
        <f t="shared" si="3"/>
        <v>34173.5</v>
      </c>
      <c r="D11" s="3">
        <v>21173.5</v>
      </c>
      <c r="E11" s="3">
        <v>13000</v>
      </c>
      <c r="F11" s="33">
        <f t="shared" si="4"/>
        <v>0</v>
      </c>
      <c r="G11" s="3">
        <v>0</v>
      </c>
      <c r="H11" s="3">
        <v>0</v>
      </c>
      <c r="I11" s="33">
        <f t="shared" si="5"/>
        <v>0</v>
      </c>
      <c r="J11" s="3">
        <v>0</v>
      </c>
      <c r="K11" s="3">
        <v>0</v>
      </c>
      <c r="L11" s="33">
        <f>26000-E11</f>
        <v>13000</v>
      </c>
    </row>
    <row r="12" spans="1:18" s="1" customFormat="1" ht="51" x14ac:dyDescent="0.2">
      <c r="A12" s="52"/>
      <c r="B12" s="15" t="s">
        <v>42</v>
      </c>
      <c r="C12" s="33">
        <f t="shared" si="3"/>
        <v>15223.1</v>
      </c>
      <c r="D12" s="3">
        <v>15203.1</v>
      </c>
      <c r="E12" s="3">
        <v>20</v>
      </c>
      <c r="F12" s="33">
        <f t="shared" si="4"/>
        <v>0</v>
      </c>
      <c r="G12" s="3">
        <v>0</v>
      </c>
      <c r="H12" s="3">
        <v>0</v>
      </c>
      <c r="I12" s="33">
        <f t="shared" si="5"/>
        <v>0</v>
      </c>
      <c r="J12" s="3">
        <v>0</v>
      </c>
      <c r="K12" s="3">
        <v>0</v>
      </c>
      <c r="L12" s="3">
        <v>1200</v>
      </c>
    </row>
    <row r="13" spans="1:18" x14ac:dyDescent="0.2">
      <c r="A13" s="13" t="s">
        <v>34</v>
      </c>
      <c r="B13" s="23" t="s">
        <v>35</v>
      </c>
      <c r="C13" s="5">
        <f>SUM(C14)</f>
        <v>397.4</v>
      </c>
      <c r="D13" s="21">
        <f t="shared" ref="D13:L13" si="6">SUM(D14)</f>
        <v>387.4</v>
      </c>
      <c r="E13" s="21">
        <f t="shared" si="6"/>
        <v>10</v>
      </c>
      <c r="F13" s="5">
        <f t="shared" si="6"/>
        <v>0</v>
      </c>
      <c r="G13" s="21">
        <f t="shared" si="6"/>
        <v>0</v>
      </c>
      <c r="H13" s="21">
        <f t="shared" si="6"/>
        <v>0</v>
      </c>
      <c r="I13" s="5">
        <f t="shared" si="6"/>
        <v>0</v>
      </c>
      <c r="J13" s="21">
        <f t="shared" si="6"/>
        <v>0</v>
      </c>
      <c r="K13" s="21">
        <f t="shared" si="6"/>
        <v>0</v>
      </c>
      <c r="L13" s="5">
        <f t="shared" si="6"/>
        <v>1200</v>
      </c>
    </row>
    <row r="14" spans="1:18" s="1" customFormat="1" ht="63.75" x14ac:dyDescent="0.2">
      <c r="A14" s="13"/>
      <c r="B14" s="15" t="s">
        <v>43</v>
      </c>
      <c r="C14" s="33">
        <f>SUM(D14:E14)</f>
        <v>397.4</v>
      </c>
      <c r="D14" s="3">
        <v>387.4</v>
      </c>
      <c r="E14" s="3">
        <v>10</v>
      </c>
      <c r="F14" s="33">
        <f>SUM(G14:H14)</f>
        <v>0</v>
      </c>
      <c r="G14" s="3">
        <v>0</v>
      </c>
      <c r="H14" s="3">
        <v>0</v>
      </c>
      <c r="I14" s="33">
        <f>SUM(J14:K14)</f>
        <v>0</v>
      </c>
      <c r="J14" s="3">
        <v>0</v>
      </c>
      <c r="K14" s="3">
        <v>0</v>
      </c>
      <c r="L14" s="3">
        <v>1200</v>
      </c>
    </row>
    <row r="15" spans="1:18" x14ac:dyDescent="0.2">
      <c r="A15" s="13" t="s">
        <v>8</v>
      </c>
      <c r="B15" s="23" t="s">
        <v>9</v>
      </c>
      <c r="C15" s="5">
        <f t="shared" ref="C15:K15" si="7">SUM(C16)</f>
        <v>370</v>
      </c>
      <c r="D15" s="21">
        <f t="shared" si="7"/>
        <v>340</v>
      </c>
      <c r="E15" s="21">
        <f t="shared" si="7"/>
        <v>30</v>
      </c>
      <c r="F15" s="5">
        <f t="shared" si="7"/>
        <v>0</v>
      </c>
      <c r="G15" s="21">
        <f t="shared" si="7"/>
        <v>0</v>
      </c>
      <c r="H15" s="21">
        <f t="shared" si="7"/>
        <v>0</v>
      </c>
      <c r="I15" s="5">
        <f>SUM(I16)</f>
        <v>0</v>
      </c>
      <c r="J15" s="21">
        <f t="shared" si="7"/>
        <v>0</v>
      </c>
      <c r="K15" s="21">
        <f t="shared" si="7"/>
        <v>0</v>
      </c>
      <c r="L15" s="5">
        <f>SUM(L16)</f>
        <v>0</v>
      </c>
    </row>
    <row r="16" spans="1:18" s="1" customFormat="1" ht="25.5" x14ac:dyDescent="0.2">
      <c r="A16" s="2" t="s">
        <v>25</v>
      </c>
      <c r="B16" s="15" t="s">
        <v>26</v>
      </c>
      <c r="C16" s="33">
        <f>SUM(D16:E16)</f>
        <v>370</v>
      </c>
      <c r="D16" s="3">
        <v>340</v>
      </c>
      <c r="E16" s="3">
        <v>30</v>
      </c>
      <c r="F16" s="33">
        <f>SUM(G16:H16)</f>
        <v>0</v>
      </c>
      <c r="G16" s="3">
        <v>0</v>
      </c>
      <c r="H16" s="3">
        <v>0</v>
      </c>
      <c r="I16" s="33">
        <f>SUM(J16:K16)</f>
        <v>0</v>
      </c>
      <c r="J16" s="3">
        <v>0</v>
      </c>
      <c r="K16" s="3">
        <v>0</v>
      </c>
      <c r="L16" s="3">
        <v>0</v>
      </c>
    </row>
    <row r="17" spans="1:13" ht="30" x14ac:dyDescent="0.2">
      <c r="A17" s="13" t="s">
        <v>47</v>
      </c>
      <c r="B17" s="23" t="s">
        <v>54</v>
      </c>
      <c r="C17" s="5">
        <f>SUM(C18)</f>
        <v>8541</v>
      </c>
      <c r="D17" s="21">
        <f t="shared" ref="D17:E17" si="8">SUM(D18)</f>
        <v>8541</v>
      </c>
      <c r="E17" s="21">
        <f t="shared" si="8"/>
        <v>0</v>
      </c>
      <c r="F17" s="5">
        <f t="shared" ref="F17" si="9">SUM(F18)</f>
        <v>8541</v>
      </c>
      <c r="G17" s="21">
        <f t="shared" ref="G17" si="10">SUM(G18)</f>
        <v>8541</v>
      </c>
      <c r="H17" s="21">
        <f t="shared" ref="H17" si="11">SUM(H18)</f>
        <v>0</v>
      </c>
      <c r="I17" s="5">
        <f t="shared" ref="I17" si="12">SUM(I18)</f>
        <v>10316.799999999999</v>
      </c>
      <c r="J17" s="21">
        <f t="shared" ref="J17" si="13">SUM(J18)</f>
        <v>10316.799999999999</v>
      </c>
      <c r="K17" s="21">
        <f t="shared" ref="K17" si="14">SUM(K18)</f>
        <v>0</v>
      </c>
      <c r="L17" s="5">
        <f>L18</f>
        <v>0</v>
      </c>
    </row>
    <row r="18" spans="1:13" s="1" customFormat="1" ht="51" x14ac:dyDescent="0.2">
      <c r="A18" s="2" t="s">
        <v>25</v>
      </c>
      <c r="B18" s="15" t="s">
        <v>48</v>
      </c>
      <c r="C18" s="33">
        <f>SUM(D18:E18)</f>
        <v>8541</v>
      </c>
      <c r="D18" s="3">
        <v>8541</v>
      </c>
      <c r="E18" s="3">
        <v>0</v>
      </c>
      <c r="F18" s="33">
        <f>SUM(G18:H18)</f>
        <v>8541</v>
      </c>
      <c r="G18" s="3">
        <v>8541</v>
      </c>
      <c r="H18" s="3">
        <v>0</v>
      </c>
      <c r="I18" s="33">
        <f>SUM(J18:K18)</f>
        <v>10316.799999999999</v>
      </c>
      <c r="J18" s="3">
        <v>10316.799999999999</v>
      </c>
      <c r="K18" s="3">
        <v>0</v>
      </c>
      <c r="L18" s="33">
        <v>0</v>
      </c>
    </row>
    <row r="19" spans="1:13" x14ac:dyDescent="0.2">
      <c r="A19" s="38"/>
      <c r="B19" s="39" t="s">
        <v>10</v>
      </c>
      <c r="C19" s="40">
        <f>SUM(C20)+C23</f>
        <v>177553.5</v>
      </c>
      <c r="D19" s="40">
        <f t="shared" ref="D19:L19" si="15">SUM(D20)+D23</f>
        <v>159727.20000000001</v>
      </c>
      <c r="E19" s="40">
        <f t="shared" si="15"/>
        <v>17826.3</v>
      </c>
      <c r="F19" s="40">
        <f t="shared" si="15"/>
        <v>20500</v>
      </c>
      <c r="G19" s="40">
        <f t="shared" si="15"/>
        <v>0</v>
      </c>
      <c r="H19" s="40">
        <f t="shared" si="15"/>
        <v>20500</v>
      </c>
      <c r="I19" s="40">
        <f t="shared" si="15"/>
        <v>0</v>
      </c>
      <c r="J19" s="40">
        <f t="shared" si="15"/>
        <v>0</v>
      </c>
      <c r="K19" s="40">
        <f t="shared" si="15"/>
        <v>0</v>
      </c>
      <c r="L19" s="40">
        <f t="shared" si="15"/>
        <v>0</v>
      </c>
    </row>
    <row r="20" spans="1:13" ht="30" x14ac:dyDescent="0.2">
      <c r="A20" s="13" t="s">
        <v>11</v>
      </c>
      <c r="B20" s="23" t="s">
        <v>12</v>
      </c>
      <c r="C20" s="5">
        <f>SUM(D20:E20)</f>
        <v>177528.5</v>
      </c>
      <c r="D20" s="12">
        <f>SUM(D21:D22)</f>
        <v>159727.20000000001</v>
      </c>
      <c r="E20" s="12">
        <f t="shared" ref="E20:K20" si="16">SUM(E21:E22)</f>
        <v>17801.3</v>
      </c>
      <c r="F20" s="12">
        <f t="shared" si="16"/>
        <v>20500</v>
      </c>
      <c r="G20" s="12">
        <f t="shared" si="16"/>
        <v>0</v>
      </c>
      <c r="H20" s="12">
        <f t="shared" si="16"/>
        <v>20500</v>
      </c>
      <c r="I20" s="14">
        <f t="shared" ref="I20" si="17">SUM(I21:I24)</f>
        <v>0</v>
      </c>
      <c r="J20" s="12">
        <f t="shared" si="16"/>
        <v>0</v>
      </c>
      <c r="K20" s="12">
        <f t="shared" si="16"/>
        <v>0</v>
      </c>
      <c r="L20" s="12"/>
    </row>
    <row r="21" spans="1:13" s="37" customFormat="1" ht="30" x14ac:dyDescent="0.2">
      <c r="A21" s="11"/>
      <c r="B21" s="36" t="s">
        <v>52</v>
      </c>
      <c r="C21" s="33">
        <f>SUM(D21:E21)</f>
        <v>56179.100000000006</v>
      </c>
      <c r="D21" s="12">
        <v>53377.8</v>
      </c>
      <c r="E21" s="12">
        <v>2801.3</v>
      </c>
      <c r="F21" s="6">
        <v>0</v>
      </c>
      <c r="G21" s="12"/>
      <c r="H21" s="12"/>
      <c r="I21" s="14">
        <f t="shared" ref="I21" si="18">SUM(I22:I25)</f>
        <v>0</v>
      </c>
      <c r="J21" s="12"/>
      <c r="K21" s="12"/>
      <c r="L21" s="12"/>
    </row>
    <row r="22" spans="1:13" s="37" customFormat="1" ht="60" x14ac:dyDescent="0.2">
      <c r="A22" s="11"/>
      <c r="B22" s="27" t="s">
        <v>53</v>
      </c>
      <c r="C22" s="33">
        <f>SUM(D22:E22)</f>
        <v>121349.4</v>
      </c>
      <c r="D22" s="12">
        <v>106349.4</v>
      </c>
      <c r="E22" s="12">
        <v>15000</v>
      </c>
      <c r="F22" s="6">
        <f t="shared" ref="F22:F23" si="19">SUM(G22:H22)</f>
        <v>20500</v>
      </c>
      <c r="G22" s="12"/>
      <c r="H22" s="12">
        <v>20500</v>
      </c>
      <c r="I22" s="6">
        <f>SUM(J22:K22)</f>
        <v>0</v>
      </c>
      <c r="J22" s="12"/>
      <c r="K22" s="12"/>
      <c r="L22" s="12"/>
      <c r="M22" s="44"/>
    </row>
    <row r="23" spans="1:13" s="37" customFormat="1" ht="30" x14ac:dyDescent="0.2">
      <c r="A23" s="45" t="s">
        <v>57</v>
      </c>
      <c r="B23" s="46" t="s">
        <v>58</v>
      </c>
      <c r="C23" s="33">
        <f>SUM(D23:E23)</f>
        <v>25</v>
      </c>
      <c r="D23" s="12"/>
      <c r="E23" s="12">
        <v>25</v>
      </c>
      <c r="F23" s="6">
        <f t="shared" si="19"/>
        <v>0</v>
      </c>
      <c r="G23" s="12"/>
      <c r="H23" s="12"/>
      <c r="I23" s="6">
        <f>SUM(J23:K23)</f>
        <v>0</v>
      </c>
      <c r="J23" s="12"/>
      <c r="K23" s="12"/>
      <c r="L23" s="12"/>
      <c r="M23" s="44"/>
    </row>
    <row r="24" spans="1:13" x14ac:dyDescent="0.2">
      <c r="A24" s="38"/>
      <c r="B24" s="39" t="s">
        <v>13</v>
      </c>
      <c r="C24" s="40">
        <f t="shared" ref="C24:K24" si="20">SUM(C25+C27)</f>
        <v>16346.3</v>
      </c>
      <c r="D24" s="40">
        <f t="shared" si="20"/>
        <v>16177.8</v>
      </c>
      <c r="E24" s="40">
        <f t="shared" si="20"/>
        <v>168.5</v>
      </c>
      <c r="F24" s="40">
        <f t="shared" si="20"/>
        <v>0</v>
      </c>
      <c r="G24" s="40">
        <f t="shared" si="20"/>
        <v>0</v>
      </c>
      <c r="H24" s="40">
        <f t="shared" si="20"/>
        <v>0</v>
      </c>
      <c r="I24" s="40">
        <f t="shared" si="20"/>
        <v>0</v>
      </c>
      <c r="J24" s="40">
        <f t="shared" si="20"/>
        <v>0</v>
      </c>
      <c r="K24" s="40">
        <f t="shared" si="20"/>
        <v>0</v>
      </c>
      <c r="L24" s="40"/>
    </row>
    <row r="25" spans="1:13" x14ac:dyDescent="0.2">
      <c r="A25" s="13" t="s">
        <v>14</v>
      </c>
      <c r="B25" s="24" t="s">
        <v>15</v>
      </c>
      <c r="C25" s="5">
        <f>SUM(C26:C26)</f>
        <v>12959.1</v>
      </c>
      <c r="D25" s="21">
        <f>SUM(D26:D26)</f>
        <v>12946.1</v>
      </c>
      <c r="E25" s="21">
        <f>SUM(E26:E26)</f>
        <v>13</v>
      </c>
      <c r="F25" s="5">
        <f t="shared" ref="F25:K25" si="21">SUM(F26)</f>
        <v>0</v>
      </c>
      <c r="G25" s="21">
        <f t="shared" si="21"/>
        <v>0</v>
      </c>
      <c r="H25" s="21">
        <f t="shared" si="21"/>
        <v>0</v>
      </c>
      <c r="I25" s="5">
        <f>SUM(I26)</f>
        <v>0</v>
      </c>
      <c r="J25" s="21">
        <f t="shared" si="21"/>
        <v>0</v>
      </c>
      <c r="K25" s="21">
        <f t="shared" si="21"/>
        <v>0</v>
      </c>
      <c r="L25" s="21"/>
    </row>
    <row r="26" spans="1:13" ht="33" customHeight="1" x14ac:dyDescent="0.2">
      <c r="A26" s="28" t="s">
        <v>25</v>
      </c>
      <c r="B26" s="17" t="s">
        <v>44</v>
      </c>
      <c r="C26" s="5">
        <f>SUM(D26:E26)</f>
        <v>12959.1</v>
      </c>
      <c r="D26" s="3">
        <v>12946.1</v>
      </c>
      <c r="E26" s="3">
        <v>13</v>
      </c>
      <c r="F26" s="33">
        <f>SUM(G26:H26)</f>
        <v>0</v>
      </c>
      <c r="G26" s="3"/>
      <c r="H26" s="3"/>
      <c r="I26" s="33">
        <f>SUM(J26:K26)</f>
        <v>0</v>
      </c>
      <c r="J26" s="4"/>
      <c r="K26" s="3"/>
      <c r="L26" s="3"/>
    </row>
    <row r="27" spans="1:13" ht="30" x14ac:dyDescent="0.2">
      <c r="A27" s="31" t="s">
        <v>30</v>
      </c>
      <c r="B27" s="24" t="s">
        <v>29</v>
      </c>
      <c r="C27" s="5">
        <f>SUM(C28:C29)</f>
        <v>3387.2</v>
      </c>
      <c r="D27" s="5">
        <f t="shared" ref="D27:K27" si="22">SUM(D28:D29)</f>
        <v>3231.7</v>
      </c>
      <c r="E27" s="5">
        <f t="shared" si="22"/>
        <v>155.5</v>
      </c>
      <c r="F27" s="5">
        <f t="shared" si="22"/>
        <v>0</v>
      </c>
      <c r="G27" s="5">
        <f t="shared" si="22"/>
        <v>0</v>
      </c>
      <c r="H27" s="5">
        <f t="shared" si="22"/>
        <v>0</v>
      </c>
      <c r="I27" s="5">
        <f t="shared" si="22"/>
        <v>0</v>
      </c>
      <c r="J27" s="5">
        <f t="shared" si="22"/>
        <v>0</v>
      </c>
      <c r="K27" s="5">
        <f t="shared" si="22"/>
        <v>0</v>
      </c>
      <c r="L27" s="5"/>
    </row>
    <row r="28" spans="1:13" s="1" customFormat="1" ht="25.5" x14ac:dyDescent="0.2">
      <c r="A28" s="28" t="s">
        <v>25</v>
      </c>
      <c r="B28" s="18" t="s">
        <v>45</v>
      </c>
      <c r="C28" s="33">
        <f>SUM(D28:E28)</f>
        <v>60.1</v>
      </c>
      <c r="D28" s="3">
        <v>54.6</v>
      </c>
      <c r="E28" s="12">
        <v>5.5</v>
      </c>
      <c r="F28" s="33">
        <f>SUM(G28:H28)</f>
        <v>0</v>
      </c>
      <c r="G28" s="12"/>
      <c r="H28" s="12"/>
      <c r="I28" s="33">
        <f>SUM(J28:K28)</f>
        <v>0</v>
      </c>
      <c r="J28" s="12"/>
      <c r="K28" s="12"/>
      <c r="L28" s="12"/>
    </row>
    <row r="29" spans="1:13" s="1" customFormat="1" ht="25.5" x14ac:dyDescent="0.2">
      <c r="A29" s="28"/>
      <c r="B29" s="18" t="s">
        <v>46</v>
      </c>
      <c r="C29" s="33">
        <f>SUM(D29:E29)</f>
        <v>3327.1</v>
      </c>
      <c r="D29" s="3">
        <v>3177.1</v>
      </c>
      <c r="E29" s="12">
        <v>150</v>
      </c>
      <c r="F29" s="33"/>
      <c r="G29" s="12"/>
      <c r="H29" s="12"/>
      <c r="I29" s="33"/>
      <c r="J29" s="12"/>
      <c r="K29" s="12"/>
      <c r="L29" s="12"/>
    </row>
    <row r="30" spans="1:13" x14ac:dyDescent="0.2">
      <c r="A30" s="38"/>
      <c r="B30" s="39" t="s">
        <v>16</v>
      </c>
      <c r="C30" s="40">
        <f t="shared" ref="C30:H30" si="23">SUM(C31+C33)</f>
        <v>13535.900000000001</v>
      </c>
      <c r="D30" s="40">
        <f t="shared" si="23"/>
        <v>13528.6</v>
      </c>
      <c r="E30" s="40">
        <f t="shared" si="23"/>
        <v>7.3</v>
      </c>
      <c r="F30" s="40">
        <f t="shared" si="23"/>
        <v>6687.3</v>
      </c>
      <c r="G30" s="40">
        <f t="shared" si="23"/>
        <v>6687.3</v>
      </c>
      <c r="H30" s="40">
        <f t="shared" si="23"/>
        <v>0</v>
      </c>
      <c r="I30" s="40">
        <f>SUM(I31+I33)</f>
        <v>6953.7</v>
      </c>
      <c r="J30" s="40">
        <f t="shared" ref="J30:K30" si="24">SUM(J31+J33)</f>
        <v>6953.7</v>
      </c>
      <c r="K30" s="40">
        <f t="shared" si="24"/>
        <v>0</v>
      </c>
      <c r="L30" s="40"/>
    </row>
    <row r="31" spans="1:13" ht="30" x14ac:dyDescent="0.2">
      <c r="A31" s="13" t="s">
        <v>17</v>
      </c>
      <c r="B31" s="23" t="s">
        <v>18</v>
      </c>
      <c r="C31" s="5">
        <f t="shared" ref="C31:K31" si="25">SUM(C32)</f>
        <v>6429.1</v>
      </c>
      <c r="D31" s="21">
        <f t="shared" si="25"/>
        <v>6429.1</v>
      </c>
      <c r="E31" s="21">
        <f t="shared" si="25"/>
        <v>0</v>
      </c>
      <c r="F31" s="5">
        <f t="shared" si="25"/>
        <v>6687.3</v>
      </c>
      <c r="G31" s="21">
        <f t="shared" si="25"/>
        <v>6687.3</v>
      </c>
      <c r="H31" s="21">
        <f t="shared" si="25"/>
        <v>0</v>
      </c>
      <c r="I31" s="5">
        <f>SUM(I32)</f>
        <v>6953.7</v>
      </c>
      <c r="J31" s="21">
        <f t="shared" si="25"/>
        <v>6953.7</v>
      </c>
      <c r="K31" s="21">
        <f t="shared" si="25"/>
        <v>0</v>
      </c>
      <c r="L31" s="21"/>
    </row>
    <row r="32" spans="1:13" s="1" customFormat="1" ht="25.5" x14ac:dyDescent="0.2">
      <c r="A32" s="2"/>
      <c r="B32" s="15" t="s">
        <v>23</v>
      </c>
      <c r="C32" s="33">
        <f>SUM(D32)</f>
        <v>6429.1</v>
      </c>
      <c r="D32" s="3">
        <v>6429.1</v>
      </c>
      <c r="E32" s="3"/>
      <c r="F32" s="33">
        <f>SUM(G32)</f>
        <v>6687.3</v>
      </c>
      <c r="G32" s="3">
        <v>6687.3</v>
      </c>
      <c r="H32" s="3"/>
      <c r="I32" s="33">
        <f>SUM(J32)</f>
        <v>6953.7</v>
      </c>
      <c r="J32" s="3">
        <v>6953.7</v>
      </c>
      <c r="K32" s="3"/>
      <c r="L32" s="3"/>
    </row>
    <row r="33" spans="1:12" ht="75" x14ac:dyDescent="0.2">
      <c r="A33" s="13" t="s">
        <v>19</v>
      </c>
      <c r="B33" s="23" t="s">
        <v>28</v>
      </c>
      <c r="C33" s="5">
        <f t="shared" ref="C33:K33" si="26">SUM(C34:C35)</f>
        <v>7106.8</v>
      </c>
      <c r="D33" s="21">
        <f t="shared" si="26"/>
        <v>7099.5</v>
      </c>
      <c r="E33" s="21">
        <f t="shared" si="26"/>
        <v>7.3</v>
      </c>
      <c r="F33" s="5">
        <f t="shared" si="26"/>
        <v>0</v>
      </c>
      <c r="G33" s="21">
        <f t="shared" si="26"/>
        <v>0</v>
      </c>
      <c r="H33" s="21">
        <f t="shared" si="26"/>
        <v>0</v>
      </c>
      <c r="I33" s="5">
        <f t="shared" si="26"/>
        <v>0</v>
      </c>
      <c r="J33" s="21">
        <f t="shared" si="26"/>
        <v>0</v>
      </c>
      <c r="K33" s="21">
        <f t="shared" si="26"/>
        <v>0</v>
      </c>
      <c r="L33" s="21"/>
    </row>
    <row r="34" spans="1:12" s="1" customFormat="1" ht="63.75" x14ac:dyDescent="0.2">
      <c r="A34" s="49" t="s">
        <v>25</v>
      </c>
      <c r="B34" s="15" t="s">
        <v>51</v>
      </c>
      <c r="C34" s="6">
        <f t="shared" ref="C34:C35" si="27">SUM(D34:E34)</f>
        <v>3797</v>
      </c>
      <c r="D34" s="3">
        <v>3793.1</v>
      </c>
      <c r="E34" s="3">
        <v>3.9</v>
      </c>
      <c r="F34" s="6">
        <f t="shared" ref="F34:F35" si="28">SUM(G34:H34)</f>
        <v>0</v>
      </c>
      <c r="G34" s="3"/>
      <c r="H34" s="3"/>
      <c r="I34" s="6">
        <f t="shared" ref="I34:I35" si="29">SUM(J34:K34)</f>
        <v>0</v>
      </c>
      <c r="J34" s="3"/>
      <c r="K34" s="3"/>
      <c r="L34" s="3"/>
    </row>
    <row r="35" spans="1:12" s="1" customFormat="1" ht="51" x14ac:dyDescent="0.2">
      <c r="A35" s="50"/>
      <c r="B35" s="15" t="s">
        <v>24</v>
      </c>
      <c r="C35" s="6">
        <f t="shared" si="27"/>
        <v>3309.8</v>
      </c>
      <c r="D35" s="3">
        <v>3306.4</v>
      </c>
      <c r="E35" s="3">
        <v>3.4</v>
      </c>
      <c r="F35" s="6">
        <f t="shared" si="28"/>
        <v>0</v>
      </c>
      <c r="G35" s="3"/>
      <c r="H35" s="3"/>
      <c r="I35" s="6">
        <f t="shared" si="29"/>
        <v>0</v>
      </c>
      <c r="J35" s="3"/>
      <c r="K35" s="3"/>
      <c r="L35" s="3"/>
    </row>
    <row r="36" spans="1:12" x14ac:dyDescent="0.2">
      <c r="A36" s="41"/>
      <c r="B36" s="42" t="s">
        <v>20</v>
      </c>
      <c r="C36" s="40">
        <f>SUM(C30+C24+C19+C7)</f>
        <v>268772.2</v>
      </c>
      <c r="D36" s="40">
        <f t="shared" ref="D36:L36" si="30">SUM(D30+D24+D19+D7)</f>
        <v>237400.1</v>
      </c>
      <c r="E36" s="40">
        <f t="shared" si="30"/>
        <v>31372.1</v>
      </c>
      <c r="F36" s="40">
        <f t="shared" si="30"/>
        <v>35728.300000000003</v>
      </c>
      <c r="G36" s="40">
        <f t="shared" si="30"/>
        <v>15228.3</v>
      </c>
      <c r="H36" s="40">
        <f t="shared" si="30"/>
        <v>20500</v>
      </c>
      <c r="I36" s="40">
        <f t="shared" si="30"/>
        <v>17270.5</v>
      </c>
      <c r="J36" s="40">
        <f t="shared" si="30"/>
        <v>17270.5</v>
      </c>
      <c r="K36" s="40">
        <f t="shared" si="30"/>
        <v>0</v>
      </c>
      <c r="L36" s="40">
        <f t="shared" si="30"/>
        <v>19400</v>
      </c>
    </row>
    <row r="37" spans="1:12" x14ac:dyDescent="0.2">
      <c r="A37" s="41"/>
      <c r="B37" s="43" t="s">
        <v>21</v>
      </c>
      <c r="C37" s="60">
        <f>SUM(C36+F36+I36)</f>
        <v>321771</v>
      </c>
      <c r="D37" s="61"/>
      <c r="E37" s="61"/>
      <c r="F37" s="61"/>
      <c r="G37" s="61"/>
      <c r="H37" s="61"/>
      <c r="I37" s="61"/>
      <c r="J37" s="61"/>
      <c r="K37" s="62"/>
      <c r="L37" s="40"/>
    </row>
    <row r="40" spans="1:12" hidden="1" outlineLevel="1" x14ac:dyDescent="0.2">
      <c r="B40" s="26" t="s">
        <v>36</v>
      </c>
      <c r="C40" s="34">
        <f t="shared" ref="C40:K40" si="31">SUM(C19+C24)</f>
        <v>193899.8</v>
      </c>
      <c r="D40" s="25">
        <f t="shared" si="31"/>
        <v>175905</v>
      </c>
      <c r="E40" s="25">
        <f t="shared" si="31"/>
        <v>17994.8</v>
      </c>
      <c r="F40" s="34">
        <f t="shared" si="31"/>
        <v>20500</v>
      </c>
      <c r="G40" s="25">
        <f t="shared" si="31"/>
        <v>0</v>
      </c>
      <c r="H40" s="25">
        <f t="shared" si="31"/>
        <v>20500</v>
      </c>
      <c r="I40" s="34">
        <f t="shared" si="31"/>
        <v>0</v>
      </c>
      <c r="J40" s="25">
        <f t="shared" si="31"/>
        <v>0</v>
      </c>
      <c r="K40" s="25">
        <f t="shared" si="31"/>
        <v>0</v>
      </c>
      <c r="L40" s="25">
        <f t="shared" ref="L40" si="32">SUM(L19+L24)</f>
        <v>0</v>
      </c>
    </row>
    <row r="41" spans="1:12" hidden="1" outlineLevel="1" x14ac:dyDescent="0.2">
      <c r="B41" s="26" t="s">
        <v>37</v>
      </c>
      <c r="C41" s="34">
        <f t="shared" ref="C41:K41" si="33">SUM(C7)</f>
        <v>61336.5</v>
      </c>
      <c r="D41" s="25">
        <f t="shared" si="33"/>
        <v>47966.5</v>
      </c>
      <c r="E41" s="25">
        <f t="shared" si="33"/>
        <v>13370</v>
      </c>
      <c r="F41" s="34">
        <f t="shared" si="33"/>
        <v>8541</v>
      </c>
      <c r="G41" s="25">
        <f t="shared" si="33"/>
        <v>8541</v>
      </c>
      <c r="H41" s="25">
        <f t="shared" si="33"/>
        <v>0</v>
      </c>
      <c r="I41" s="34">
        <f t="shared" si="33"/>
        <v>10316.799999999999</v>
      </c>
      <c r="J41" s="25">
        <f t="shared" si="33"/>
        <v>10316.799999999999</v>
      </c>
      <c r="K41" s="25">
        <f t="shared" si="33"/>
        <v>0</v>
      </c>
      <c r="L41" s="25">
        <f t="shared" ref="L41" si="34">SUM(L7)</f>
        <v>19400</v>
      </c>
    </row>
    <row r="42" spans="1:12" hidden="1" outlineLevel="1" x14ac:dyDescent="0.2">
      <c r="B42" s="26" t="s">
        <v>38</v>
      </c>
      <c r="C42" s="34">
        <f>SUM(C31)</f>
        <v>6429.1</v>
      </c>
      <c r="D42" s="25">
        <f t="shared" ref="D42:K42" si="35">SUM(D31)</f>
        <v>6429.1</v>
      </c>
      <c r="E42" s="25">
        <f t="shared" si="35"/>
        <v>0</v>
      </c>
      <c r="F42" s="34">
        <f t="shared" si="35"/>
        <v>6687.3</v>
      </c>
      <c r="G42" s="25">
        <f t="shared" si="35"/>
        <v>6687.3</v>
      </c>
      <c r="H42" s="25">
        <f t="shared" si="35"/>
        <v>0</v>
      </c>
      <c r="I42" s="34">
        <f t="shared" si="35"/>
        <v>6953.7</v>
      </c>
      <c r="J42" s="25">
        <f t="shared" si="35"/>
        <v>6953.7</v>
      </c>
      <c r="K42" s="25">
        <f t="shared" si="35"/>
        <v>0</v>
      </c>
      <c r="L42" s="25">
        <f t="shared" ref="L42" si="36">SUM(L31)</f>
        <v>0</v>
      </c>
    </row>
    <row r="43" spans="1:12" hidden="1" outlineLevel="1" x14ac:dyDescent="0.2">
      <c r="B43" s="26" t="s">
        <v>39</v>
      </c>
      <c r="C43" s="34">
        <f>SUM(C33)</f>
        <v>7106.8</v>
      </c>
      <c r="D43" s="25">
        <f t="shared" ref="D43:K43" si="37">SUM(D33)</f>
        <v>7099.5</v>
      </c>
      <c r="E43" s="25">
        <f t="shared" si="37"/>
        <v>7.3</v>
      </c>
      <c r="F43" s="34">
        <f t="shared" si="37"/>
        <v>0</v>
      </c>
      <c r="G43" s="25">
        <f t="shared" si="37"/>
        <v>0</v>
      </c>
      <c r="H43" s="25">
        <f t="shared" si="37"/>
        <v>0</v>
      </c>
      <c r="I43" s="34">
        <f t="shared" si="37"/>
        <v>0</v>
      </c>
      <c r="J43" s="25">
        <f t="shared" si="37"/>
        <v>0</v>
      </c>
      <c r="K43" s="25">
        <f t="shared" si="37"/>
        <v>0</v>
      </c>
      <c r="L43" s="25">
        <f t="shared" ref="L43" si="38">SUM(L33)</f>
        <v>0</v>
      </c>
    </row>
    <row r="44" spans="1:12" collapsed="1" x14ac:dyDescent="0.2"/>
    <row r="47" spans="1:12" x14ac:dyDescent="0.2">
      <c r="F47" s="19"/>
      <c r="I47" s="19"/>
    </row>
    <row r="49" spans="3:10" x14ac:dyDescent="0.2">
      <c r="C49" s="47"/>
      <c r="D49" s="47"/>
      <c r="E49" s="47"/>
      <c r="F49" s="47"/>
      <c r="G49" s="47"/>
      <c r="H49" s="47"/>
      <c r="I49" s="47"/>
      <c r="J49" s="47"/>
    </row>
  </sheetData>
  <mergeCells count="13">
    <mergeCell ref="C37:K37"/>
    <mergeCell ref="I4:K4"/>
    <mergeCell ref="J5:K5"/>
    <mergeCell ref="D5:E5"/>
    <mergeCell ref="G5:H5"/>
    <mergeCell ref="L4:L5"/>
    <mergeCell ref="A34:A35"/>
    <mergeCell ref="A9:A12"/>
    <mergeCell ref="A2:H2"/>
    <mergeCell ref="A4:A6"/>
    <mergeCell ref="B4:B6"/>
    <mergeCell ref="C4:E4"/>
    <mergeCell ref="F4:H4"/>
  </mergeCells>
  <pageMargins left="0.39370078740157483" right="0" top="0.39370078740157483" bottom="0.19685039370078741" header="0.31496062992125984" footer="0.31496062992125984"/>
  <pageSetup paperSize="9" scale="85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нац.проекты</vt:lpstr>
      <vt:lpstr>нац.проекты!Заголовки_для_печати</vt:lpstr>
      <vt:lpstr>нац.проекты!Область_печати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2023-11-15T04:43:04Z</cp:lastPrinted>
  <dcterms:created xsi:type="dcterms:W3CDTF">2021-05-20T07:23:01Z</dcterms:created>
  <dcterms:modified xsi:type="dcterms:W3CDTF">2023-11-15T04:43:26Z</dcterms:modified>
</cp:coreProperties>
</file>