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90" windowWidth="12165" windowHeight="12735"/>
  </bookViews>
  <sheets>
    <sheet name="Объем" sheetId="28" r:id="rId1"/>
    <sheet name="Структура " sheetId="29" r:id="rId2"/>
  </sheets>
  <definedNames>
    <definedName name="_xlnm._FilterDatabase" localSheetId="0" hidden="1">Объем!$A$5:$II$211</definedName>
    <definedName name="_xlnm.Print_Titles" localSheetId="0">Объем!$4:$4</definedName>
    <definedName name="_xlnm.Print_Titles" localSheetId="1">'Структура '!$4:$5</definedName>
    <definedName name="_xlnm.Print_Area" localSheetId="0">Объем!$A$1:$F$219</definedName>
    <definedName name="_xlnm.Print_Area" localSheetId="1">'Структура '!$A$1:$K$51</definedName>
  </definedNames>
  <calcPr calcId="145621"/>
</workbook>
</file>

<file path=xl/calcChain.xml><?xml version="1.0" encoding="utf-8"?>
<calcChain xmlns="http://schemas.openxmlformats.org/spreadsheetml/2006/main">
  <c r="D21" i="28" l="1"/>
  <c r="D20" i="28" s="1"/>
  <c r="E21" i="28"/>
  <c r="E20" i="28" s="1"/>
  <c r="F21" i="28"/>
  <c r="F20" i="28" s="1"/>
  <c r="C21" i="28"/>
  <c r="F5" i="28"/>
  <c r="E5" i="28"/>
  <c r="F6" i="28"/>
  <c r="E6" i="28"/>
  <c r="D6" i="28"/>
  <c r="C6" i="28"/>
  <c r="D5" i="28"/>
  <c r="F208" i="28"/>
  <c r="E208" i="28"/>
  <c r="F167" i="28"/>
  <c r="E167" i="28"/>
  <c r="F113" i="28"/>
  <c r="E113" i="28"/>
  <c r="F110" i="28"/>
  <c r="F109" i="28"/>
  <c r="F218" i="28" s="1"/>
  <c r="E110" i="28"/>
  <c r="D208" i="28"/>
  <c r="C208" i="28"/>
  <c r="D167" i="28"/>
  <c r="C167" i="28"/>
  <c r="D113" i="28"/>
  <c r="C113" i="28"/>
  <c r="D110" i="28"/>
  <c r="C110" i="28"/>
  <c r="F46" i="29"/>
  <c r="F47" i="29"/>
  <c r="F48" i="29"/>
  <c r="B44" i="29"/>
  <c r="B34" i="29"/>
  <c r="B30" i="29"/>
  <c r="B21" i="29"/>
  <c r="B20" i="29" s="1"/>
  <c r="B16" i="29"/>
  <c r="B11" i="29"/>
  <c r="B8" i="29" s="1"/>
  <c r="F105" i="28"/>
  <c r="E105" i="28"/>
  <c r="D105" i="28"/>
  <c r="F74" i="28"/>
  <c r="E74" i="28"/>
  <c r="D74" i="28"/>
  <c r="F65" i="28"/>
  <c r="E65" i="28"/>
  <c r="D65" i="28"/>
  <c r="F62" i="28"/>
  <c r="E62" i="28"/>
  <c r="D62" i="28"/>
  <c r="F57" i="28"/>
  <c r="E57" i="28"/>
  <c r="E56" i="28" s="1"/>
  <c r="D57" i="28"/>
  <c r="F53" i="28"/>
  <c r="E53" i="28"/>
  <c r="D53" i="28"/>
  <c r="F48" i="28"/>
  <c r="E48" i="28"/>
  <c r="D48" i="28"/>
  <c r="F37" i="28"/>
  <c r="E37" i="28"/>
  <c r="D37" i="28"/>
  <c r="F32" i="28"/>
  <c r="E32" i="28"/>
  <c r="D32" i="28"/>
  <c r="F29" i="28"/>
  <c r="F27" i="28"/>
  <c r="E29" i="28"/>
  <c r="E27" i="28" s="1"/>
  <c r="D29" i="28"/>
  <c r="D27" i="28" s="1"/>
  <c r="F15" i="28"/>
  <c r="F36" i="28" s="1"/>
  <c r="E15" i="28"/>
  <c r="D15" i="28"/>
  <c r="C105" i="28"/>
  <c r="C74" i="28"/>
  <c r="C65" i="28"/>
  <c r="C62" i="28"/>
  <c r="C56" i="28" s="1"/>
  <c r="C57" i="28"/>
  <c r="C53" i="28"/>
  <c r="C52" i="28" s="1"/>
  <c r="C48" i="28"/>
  <c r="C37" i="28"/>
  <c r="C32" i="28"/>
  <c r="C29" i="28"/>
  <c r="C27" i="28" s="1"/>
  <c r="C20" i="28"/>
  <c r="C15" i="28"/>
  <c r="C5" i="28"/>
  <c r="G48" i="29"/>
  <c r="G47" i="29"/>
  <c r="G46" i="29"/>
  <c r="G45" i="29"/>
  <c r="F45" i="29"/>
  <c r="J44" i="29"/>
  <c r="H44" i="29"/>
  <c r="D44" i="29"/>
  <c r="F44" i="29" s="1"/>
  <c r="G43" i="29"/>
  <c r="F43" i="29"/>
  <c r="G42" i="29"/>
  <c r="F42" i="29"/>
  <c r="G41" i="29"/>
  <c r="F41" i="29"/>
  <c r="G40" i="29"/>
  <c r="F40" i="29"/>
  <c r="G39" i="29"/>
  <c r="F39" i="29"/>
  <c r="G38" i="29"/>
  <c r="F38" i="29"/>
  <c r="G37" i="29"/>
  <c r="F37" i="29"/>
  <c r="G36" i="29"/>
  <c r="F36" i="29"/>
  <c r="G35" i="29"/>
  <c r="F35" i="29"/>
  <c r="J34" i="29"/>
  <c r="H34" i="29"/>
  <c r="D34" i="29"/>
  <c r="F34" i="29" s="1"/>
  <c r="G33" i="29"/>
  <c r="F33" i="29"/>
  <c r="G32" i="29"/>
  <c r="F32" i="29"/>
  <c r="G31" i="29"/>
  <c r="F31" i="29"/>
  <c r="J30" i="29"/>
  <c r="H30" i="29"/>
  <c r="D30" i="29"/>
  <c r="G30" i="29" s="1"/>
  <c r="G29" i="29"/>
  <c r="F29" i="29"/>
  <c r="G28" i="29"/>
  <c r="F28" i="29"/>
  <c r="G27" i="29"/>
  <c r="F27" i="29"/>
  <c r="G26" i="29"/>
  <c r="G25" i="29"/>
  <c r="F25" i="29"/>
  <c r="G24" i="29"/>
  <c r="F24" i="29"/>
  <c r="G23" i="29"/>
  <c r="F23" i="29"/>
  <c r="G22" i="29"/>
  <c r="F22" i="29"/>
  <c r="J21" i="29"/>
  <c r="J20" i="29" s="1"/>
  <c r="H21" i="29"/>
  <c r="H20" i="29" s="1"/>
  <c r="D21" i="29"/>
  <c r="G19" i="29"/>
  <c r="F19" i="29"/>
  <c r="G18" i="29"/>
  <c r="F18" i="29"/>
  <c r="G17" i="29"/>
  <c r="F17" i="29"/>
  <c r="J16" i="29"/>
  <c r="H16" i="29"/>
  <c r="D16" i="29"/>
  <c r="G15" i="29"/>
  <c r="F15" i="29"/>
  <c r="G14" i="29"/>
  <c r="F14" i="29"/>
  <c r="G13" i="29"/>
  <c r="F13" i="29"/>
  <c r="G12" i="29"/>
  <c r="F12" i="29"/>
  <c r="J11" i="29"/>
  <c r="J8" i="29" s="1"/>
  <c r="H11" i="29"/>
  <c r="D11" i="29"/>
  <c r="F11" i="29" s="1"/>
  <c r="G11" i="29"/>
  <c r="G10" i="29"/>
  <c r="F10" i="29"/>
  <c r="G9" i="29"/>
  <c r="F9" i="29"/>
  <c r="G34" i="29"/>
  <c r="F30" i="29"/>
  <c r="C109" i="28"/>
  <c r="C218" i="28" s="1"/>
  <c r="D109" i="28"/>
  <c r="D218" i="28" s="1"/>
  <c r="D36" i="28" l="1"/>
  <c r="D56" i="28"/>
  <c r="D52" i="28" s="1"/>
  <c r="D107" i="28" s="1"/>
  <c r="D108" i="28" s="1"/>
  <c r="D219" i="28" s="1"/>
  <c r="G44" i="29"/>
  <c r="E109" i="28"/>
  <c r="E218" i="28" s="1"/>
  <c r="C36" i="28"/>
  <c r="E52" i="28"/>
  <c r="E107" i="28" s="1"/>
  <c r="E108" i="28" s="1"/>
  <c r="E219" i="28" s="1"/>
  <c r="F56" i="28"/>
  <c r="F52" i="28" s="1"/>
  <c r="F107" i="28" s="1"/>
  <c r="F108" i="28" s="1"/>
  <c r="F219" i="28" s="1"/>
  <c r="E36" i="28"/>
  <c r="D20" i="29"/>
  <c r="F20" i="29" s="1"/>
  <c r="B7" i="29"/>
  <c r="B49" i="29" s="1"/>
  <c r="F16" i="29"/>
  <c r="D8" i="29"/>
  <c r="G16" i="29"/>
  <c r="C8" i="29"/>
  <c r="H8" i="29"/>
  <c r="J7" i="29"/>
  <c r="C107" i="28"/>
  <c r="C108" i="28" s="1"/>
  <c r="C219" i="28" s="1"/>
  <c r="G20" i="29"/>
  <c r="C47" i="29"/>
  <c r="C34" i="29"/>
  <c r="C10" i="29"/>
  <c r="C32" i="29"/>
  <c r="C29" i="29"/>
  <c r="C22" i="29"/>
  <c r="C30" i="29"/>
  <c r="C15" i="29"/>
  <c r="C18" i="29"/>
  <c r="C45" i="29"/>
  <c r="C12" i="29"/>
  <c r="C17" i="29"/>
  <c r="C13" i="29"/>
  <c r="C46" i="29"/>
  <c r="C31" i="29"/>
  <c r="C26" i="29"/>
  <c r="C40" i="29"/>
  <c r="F21" i="29"/>
  <c r="G21" i="29"/>
  <c r="C39" i="29" l="1"/>
  <c r="C43" i="29"/>
  <c r="C28" i="29"/>
  <c r="C25" i="29"/>
  <c r="C44" i="29"/>
  <c r="C38" i="29"/>
  <c r="C27" i="29"/>
  <c r="C9" i="29"/>
  <c r="C37" i="29"/>
  <c r="C19" i="29"/>
  <c r="C11" i="29"/>
  <c r="C21" i="29"/>
  <c r="C41" i="29"/>
  <c r="C24" i="29"/>
  <c r="C48" i="29"/>
  <c r="C16" i="29"/>
  <c r="C20" i="29"/>
  <c r="C7" i="29"/>
  <c r="C23" i="29"/>
  <c r="C33" i="29"/>
  <c r="C35" i="29"/>
  <c r="C36" i="29"/>
  <c r="C49" i="29"/>
  <c r="C14" i="29"/>
  <c r="C42" i="29"/>
  <c r="J49" i="29"/>
  <c r="H7" i="29"/>
  <c r="G8" i="29"/>
  <c r="F8" i="29"/>
  <c r="D7" i="29"/>
  <c r="K25" i="29" l="1"/>
  <c r="K30" i="29"/>
  <c r="K42" i="29"/>
  <c r="K35" i="29"/>
  <c r="K39" i="29"/>
  <c r="K29" i="29"/>
  <c r="K17" i="29"/>
  <c r="K40" i="29"/>
  <c r="K31" i="29"/>
  <c r="K23" i="29"/>
  <c r="K19" i="29"/>
  <c r="K33" i="29"/>
  <c r="K10" i="29"/>
  <c r="K22" i="29"/>
  <c r="K34" i="29"/>
  <c r="K15" i="29"/>
  <c r="K24" i="29"/>
  <c r="K12" i="29"/>
  <c r="K26" i="29"/>
  <c r="K9" i="29"/>
  <c r="K27" i="29"/>
  <c r="K28" i="29"/>
  <c r="K43" i="29"/>
  <c r="K46" i="29"/>
  <c r="K14" i="29"/>
  <c r="K45" i="29"/>
  <c r="K32" i="29"/>
  <c r="K49" i="29"/>
  <c r="K21" i="29"/>
  <c r="K48" i="29"/>
  <c r="K36" i="29"/>
  <c r="K38" i="29"/>
  <c r="K18" i="29"/>
  <c r="K37" i="29"/>
  <c r="K47" i="29"/>
  <c r="K13" i="29"/>
  <c r="K41" i="29"/>
  <c r="K44" i="29"/>
  <c r="K11" i="29"/>
  <c r="K16" i="29"/>
  <c r="K20" i="29"/>
  <c r="K8" i="29"/>
  <c r="D49" i="29"/>
  <c r="E7" i="29" s="1"/>
  <c r="G7" i="29"/>
  <c r="F7" i="29"/>
  <c r="K7" i="29"/>
  <c r="H49" i="29"/>
  <c r="I7" i="29" s="1"/>
  <c r="E25" i="29" l="1"/>
  <c r="E36" i="29"/>
  <c r="E32" i="29"/>
  <c r="E24" i="29"/>
  <c r="E11" i="29"/>
  <c r="E19" i="29"/>
  <c r="E38" i="29"/>
  <c r="E13" i="29"/>
  <c r="E18" i="29"/>
  <c r="E23" i="29"/>
  <c r="E15" i="29"/>
  <c r="E37" i="29"/>
  <c r="E26" i="29"/>
  <c r="E17" i="29"/>
  <c r="E22" i="29"/>
  <c r="E9" i="29"/>
  <c r="G49" i="29"/>
  <c r="E12" i="29"/>
  <c r="E48" i="29"/>
  <c r="E10" i="29"/>
  <c r="E29" i="29"/>
  <c r="E42" i="29"/>
  <c r="E39" i="29"/>
  <c r="E30" i="29"/>
  <c r="E40" i="29"/>
  <c r="E35" i="29"/>
  <c r="E46" i="29"/>
  <c r="E27" i="29"/>
  <c r="E21" i="29"/>
  <c r="E49" i="29"/>
  <c r="E14" i="29"/>
  <c r="F49" i="29"/>
  <c r="E31" i="29"/>
  <c r="E34" i="29"/>
  <c r="E47" i="29"/>
  <c r="E43" i="29"/>
  <c r="E33" i="29"/>
  <c r="E28" i="29"/>
  <c r="E44" i="29"/>
  <c r="E41" i="29"/>
  <c r="E45" i="29"/>
  <c r="E20" i="29"/>
  <c r="E16" i="29"/>
  <c r="E8" i="29"/>
  <c r="I25" i="29"/>
  <c r="I16" i="29"/>
  <c r="I45" i="29"/>
  <c r="I36" i="29"/>
  <c r="I38" i="29"/>
  <c r="I32" i="29"/>
  <c r="I24" i="29"/>
  <c r="I39" i="29"/>
  <c r="I13" i="29"/>
  <c r="I48" i="29"/>
  <c r="I15" i="29"/>
  <c r="I28" i="29"/>
  <c r="I31" i="29"/>
  <c r="I18" i="29"/>
  <c r="I14" i="29"/>
  <c r="I29" i="29"/>
  <c r="I35" i="29"/>
  <c r="I17" i="29"/>
  <c r="I22" i="29"/>
  <c r="I33" i="29"/>
  <c r="I23" i="29"/>
  <c r="I12" i="29"/>
  <c r="I46" i="29"/>
  <c r="I37" i="29"/>
  <c r="I19" i="29"/>
  <c r="I21" i="29"/>
  <c r="I49" i="29"/>
  <c r="I41" i="29"/>
  <c r="I9" i="29"/>
  <c r="I40" i="29"/>
  <c r="I27" i="29"/>
  <c r="I44" i="29"/>
  <c r="I42" i="29"/>
  <c r="I34" i="29"/>
  <c r="I10" i="29"/>
  <c r="I43" i="29"/>
  <c r="I47" i="29"/>
  <c r="I26" i="29"/>
  <c r="I20" i="29"/>
  <c r="I30" i="29"/>
  <c r="I11" i="29"/>
  <c r="I8" i="29"/>
</calcChain>
</file>

<file path=xl/sharedStrings.xml><?xml version="1.0" encoding="utf-8"?>
<sst xmlns="http://schemas.openxmlformats.org/spreadsheetml/2006/main" count="495" uniqueCount="385">
  <si>
    <t>Коды бюджетной классификации</t>
  </si>
  <si>
    <t>Наименование доходов</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</si>
  <si>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</si>
  <si>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</si>
  <si>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</si>
  <si>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</si>
  <si>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</si>
  <si>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</si>
  <si>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</si>
  <si>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</si>
  <si>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</si>
  <si>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</si>
  <si>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</si>
  <si>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 взимаемый в связи с применением упрощенной системы налогообложения</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</si>
  <si>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</si>
  <si>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</si>
  <si>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</si>
  <si>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Налоги  на  имущество</t>
  </si>
  <si>
    <t>Налог на имущество физических лиц, взимаемый по  ставкам, применяемым к объектам налогообложения, расположенным в границах городских округов</t>
  </si>
  <si>
    <t>Государственная  пошлина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</si>
  <si>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</si>
  <si>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НАЛОГОВЫЕ ДОХОДЫ</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</si>
  <si>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</si>
  <si>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</si>
  <si>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</si>
  <si>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</si>
  <si>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казну городских округов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</si>
  <si>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</si>
  <si>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</si>
  <si>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негативное воздействие на окружающую среду</t>
  </si>
  <si>
    <t>Прочие доходы от оказания платных услуг (работ) получателями средств бюджетов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</si>
  <si>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</si>
  <si>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</si>
  <si>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</si>
  <si>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</si>
  <si>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Прочие неналоговые доходы</t>
  </si>
  <si>
    <t>НЕНАЛОГОВЫЕ ДОХОДЫ</t>
  </si>
  <si>
    <t>НАЛОГОВЫЕ И НЕНАЛОГОВЫЕ ДОХОДЫ</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</si>
  <si>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</si>
  <si>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</si>
  <si>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</si>
  <si>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оплату жилищно-коммунальных услуг отдельным категориям граждан</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</si>
  <si>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</si>
  <si>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городских округов на предоставление гражданам субсидий на оплату жилого помещения и коммунальных услуг</t>
  </si>
  <si>
    <t>Иные межбюджетные трансферты</t>
  </si>
  <si>
    <t>Прочие безвозмездные поступления</t>
  </si>
  <si>
    <t>БЕЗВОЗМЕЗДНЫЕ ПОСТУПЛЕНИЯ</t>
  </si>
  <si>
    <t>ВСЕГО ДОХОДОВ</t>
  </si>
  <si>
    <t>Удельный вес
(%)</t>
  </si>
  <si>
    <t>1. Налоговые и неналоговые доходы</t>
  </si>
  <si>
    <t>1.1.  Налоговые доходы</t>
  </si>
  <si>
    <t>1.2. Неналоговые доходы</t>
  </si>
  <si>
    <t>2. Межбюджетные трансферты 
из областного бюджета</t>
  </si>
  <si>
    <t>- дотации</t>
  </si>
  <si>
    <t>- субсидии</t>
  </si>
  <si>
    <t>- субвенции</t>
  </si>
  <si>
    <t>- иные межбюджетные</t>
  </si>
  <si>
    <t>Доходы, поступающие в порядке возмещения расходов, понесенных в связи с эксплуатацией имущества городских округов</t>
  </si>
  <si>
    <t>7=4-2</t>
  </si>
  <si>
    <t>Земельный налог</t>
  </si>
  <si>
    <t>Штрафы, санкции, возмещение ущерба</t>
  </si>
  <si>
    <t>6=4/2</t>
  </si>
  <si>
    <t xml:space="preserve">Отклонение, тыс.рублей </t>
  </si>
  <si>
    <t>Доходы от оказания платных услуг (работ) и компенсации затрат государства в т.ч.</t>
  </si>
  <si>
    <t>Доходы от продажи материальных и нематеральных активов в т.ч.</t>
  </si>
  <si>
    <t>182 1 05 01011 01 0000 110</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</si>
  <si>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</si>
  <si>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</si>
  <si>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</si>
  <si>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</si>
  <si>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государственную регистрацию актов гражданского состояния</t>
  </si>
  <si>
    <t>283 1 16 07090 04 0000 140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</si>
  <si>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</si>
  <si>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</si>
  <si>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Земельный налог с организаций, обладающих земельным участком, расположенным в границах городских округов</t>
  </si>
  <si>
    <t>(тыс. рублей)</t>
  </si>
  <si>
    <t>Налог на доходы физических лиц</t>
  </si>
  <si>
    <t>Акцизы по подакцизным товарам</t>
  </si>
  <si>
    <t>Государственная пошлина</t>
  </si>
  <si>
    <t>Проект бюджета на плановый период</t>
  </si>
  <si>
    <t>100 1 03 02231 01 0000 110</t>
  </si>
  <si>
    <t>100 1 03 02241 01 0000 110</t>
  </si>
  <si>
    <t>100 1 03 02251 01 0000 110</t>
  </si>
  <si>
    <t>100 1 03 02261 01 0000 110</t>
  </si>
  <si>
    <t>Единый налог на вмененный доход для отдельных видов деятельности</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</si>
  <si>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</si>
  <si>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Доходы от продажи материальных и нематериальных активов</t>
  </si>
  <si>
    <t>284 2 02 15009 04 0000 150</t>
  </si>
  <si>
    <t>Субсидии бюджетам городских округов на реализацию программ формирования современной городской среды</t>
  </si>
  <si>
    <t>Безвозмездные поступления от негосударственных организаций</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</si>
  <si>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</si>
  <si>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288 202 29999 04 0000 150</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</si>
  <si>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</si>
  <si>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012 1 16 01053 01 0000 140</t>
  </si>
  <si>
    <t>024 1 16 01053 01 0000 140</t>
  </si>
  <si>
    <t>012 1 16 01063 01 0000 140</t>
  </si>
  <si>
    <t>024 1 16 01063 01 0000 140</t>
  </si>
  <si>
    <t>012 1 16 01073 01 0000 140</t>
  </si>
  <si>
    <t>024 1 16 01073 01 0000 140</t>
  </si>
  <si>
    <t>024 1 16 01083 01 0000 140</t>
  </si>
  <si>
    <t>024 1 16 01093 01 0000 140</t>
  </si>
  <si>
    <t>024 1 16 01143 01 0000 140</t>
  </si>
  <si>
    <t>024 1 16 01153 01 0000 140</t>
  </si>
  <si>
    <t>024 1 16 01173 01 0000 140</t>
  </si>
  <si>
    <t>024 1 16 01193 01 0000 140</t>
  </si>
  <si>
    <t>012 1 16 01203 01 0000 140</t>
  </si>
  <si>
    <t>024 1 16 01203 01 0000 140</t>
  </si>
  <si>
    <t>283 1 16 02020 02 0000 140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</si>
  <si>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</si>
  <si>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</si>
  <si>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</si>
  <si>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</si>
  <si>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</si>
  <si>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009 1 16 11050 01 0000 140</t>
  </si>
  <si>
    <t xml:space="preserve"> 000 1 01 02000 01 0000 110</t>
  </si>
  <si>
    <t>000 1 05 00000 00 0000 000</t>
  </si>
  <si>
    <t>182 1 05 03010 01 0000 110</t>
  </si>
  <si>
    <t>182 1 05 04010 02 0000 110</t>
  </si>
  <si>
    <t>000 1 06 00000 00 0000 000</t>
  </si>
  <si>
    <t>182 1 06 01020 04 0000 110</t>
  </si>
  <si>
    <t>182 1 06 06000 00 0000 110</t>
  </si>
  <si>
    <t>182 1 06 06032 04 0000 110</t>
  </si>
  <si>
    <t>182 1 06 06042 04 0000 110</t>
  </si>
  <si>
    <t>000 1 08 00000 00 0000 000</t>
  </si>
  <si>
    <t>182 1 08 03010 01 0000 110</t>
  </si>
  <si>
    <t>000 1 11 00000 00 0000 000</t>
  </si>
  <si>
    <t>283 1 11 05012 04 0000 120</t>
  </si>
  <si>
    <t>283 1 11 05024 04 0000 120</t>
  </si>
  <si>
    <t>283 1 11 05034 04 0000 120</t>
  </si>
  <si>
    <t>288 1 11 05034 04 0000 120</t>
  </si>
  <si>
    <t>283 1 11 05074 04 0000 120</t>
  </si>
  <si>
    <t>283 1 11 07014 04 0000 120</t>
  </si>
  <si>
    <t>283 1 11 09044 04 0000 120</t>
  </si>
  <si>
    <t>000 1 12 01000 01 0000 120</t>
  </si>
  <si>
    <t>048 1 12 01010 01 6000 120</t>
  </si>
  <si>
    <t>048 1 12 01030 01 6000 120</t>
  </si>
  <si>
    <t>048 1 12 01041 01 6000 120</t>
  </si>
  <si>
    <t>000 1 13 00000 00 0000 000</t>
  </si>
  <si>
    <t>000 1 13 01994 04 0000 130</t>
  </si>
  <si>
    <t>288 1 13 01994 04 0010 130</t>
  </si>
  <si>
    <t>289 1 13 01994 04 0000 130</t>
  </si>
  <si>
    <t>000 1 13 02064 04 0000 130</t>
  </si>
  <si>
    <t>283 1 13 02064 04 0000 130</t>
  </si>
  <si>
    <t>288 1 13 02064 04 0000 130</t>
  </si>
  <si>
    <t>000 1 13 02994 04 0000 130</t>
  </si>
  <si>
    <t>283 1 13 02994 04 0000 130</t>
  </si>
  <si>
    <t>285 1 13 02994 04 0000 130</t>
  </si>
  <si>
    <t>283 1 14 02043 04 0000 410</t>
  </si>
  <si>
    <t>283 1 14 06012 04 0000 430</t>
  </si>
  <si>
    <t>283 1 14 06024 04 0000 430</t>
  </si>
  <si>
    <t>283 1 14 06312 04 0000 430</t>
  </si>
  <si>
    <t>283 1 14 13040 04 0000 410</t>
  </si>
  <si>
    <t xml:space="preserve"> 000 1 16 00000 00 0000 000</t>
  </si>
  <si>
    <t>283 1 16 10123 01 0000 140</t>
  </si>
  <si>
    <t>182 1 16 10129 01 0000 140</t>
  </si>
  <si>
    <t>000 1 17 05000 00 0000 180</t>
  </si>
  <si>
    <t>000 2 02 00000 00  0000 000</t>
  </si>
  <si>
    <t>000 2 02 10000 00 0000 150</t>
  </si>
  <si>
    <t>284 2 02 15001 04 0000 150</t>
  </si>
  <si>
    <t>000 2 02 20000 00 0000 150</t>
  </si>
  <si>
    <t>283 2 02 20041 04 0000 150</t>
  </si>
  <si>
    <t>289 2 02 25519 04 0000 150</t>
  </si>
  <si>
    <t xml:space="preserve">283 2 02 25555 04 0000 150 </t>
  </si>
  <si>
    <t>283 2 02 27112 04 0000 150</t>
  </si>
  <si>
    <t>283 2 02 29999 04 0000 150</t>
  </si>
  <si>
    <t>285 2 02 29999 04 0000 150</t>
  </si>
  <si>
    <t>287 2 02 29999 04 0000 150</t>
  </si>
  <si>
    <t>288 2 02 29999 04 0000 150</t>
  </si>
  <si>
    <t>000 2 02 30000 00 0000 150</t>
  </si>
  <si>
    <t>285 2 02 30013 04 0000 150</t>
  </si>
  <si>
    <t>285 2 02 30022 04 0000 150</t>
  </si>
  <si>
    <t>283 2 02 30024 04 0000 150</t>
  </si>
  <si>
    <t>285 2 02 30024 04 0000 150</t>
  </si>
  <si>
    <t>288 2 02 30024 04 0000 150</t>
  </si>
  <si>
    <t>285 2 02 30027 04 0000 150</t>
  </si>
  <si>
    <t>288 2 02 30029 04 0000 150</t>
  </si>
  <si>
    <t>283 2 02 35082 04 0000 150</t>
  </si>
  <si>
    <t>285 2 02 35220 04 0000 150</t>
  </si>
  <si>
    <t>285 2 02 35250 04 0000 150</t>
  </si>
  <si>
    <t xml:space="preserve">285 2 02 35462 04 0000 150 </t>
  </si>
  <si>
    <t>283 2 02 35930 04 0000 150</t>
  </si>
  <si>
    <t>283 2 02 39999 04 0000 150</t>
  </si>
  <si>
    <t>000 2 02 40000 00 0000 150</t>
  </si>
  <si>
    <t>000 2 04 00000 00 0000 000</t>
  </si>
  <si>
    <t>000 2 07 00000 00 0000 000</t>
  </si>
  <si>
    <t>289 1 11 05034 04 0000 120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</si>
  <si>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</si>
  <si>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</si>
  <si>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</si>
  <si>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</si>
  <si>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</si>
  <si>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</si>
  <si>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182 1 05 01000 00 0000 110 </t>
  </si>
  <si>
    <t>Налог, взимаемый с налогоплательщиков, выбравших в качестве объекта налогообложения доходы</t>
  </si>
  <si>
    <t>182 1 05 02010 02 0000 110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</si>
  <si>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</si>
  <si>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t>
  </si>
  <si>
    <t>Государственная пошлина за выдачу разрешения на установку рекламной конструкции</t>
  </si>
  <si>
    <t>283 1 08 07150 01 0000 110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</si>
  <si>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</si>
  <si>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283 1 08 07173 01 0000 110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</si>
  <si>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</si>
  <si>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</si>
  <si>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Доходы от оказания платных услуг  и компенсации затрат государства</t>
  </si>
  <si>
    <t>Доходы от компенсации затрат государства</t>
  </si>
  <si>
    <t>000 1 13 02000 00 0000 130</t>
  </si>
  <si>
    <t>Прочие доходы от компенсации затрат бюджетов городских округов</t>
  </si>
  <si>
    <t>000 1 14 00000 00 0000 000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</si>
  <si>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</si>
  <si>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</si>
  <si>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</si>
  <si>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</si>
  <si>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</si>
  <si>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</si>
  <si>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</si>
  <si>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</si>
  <si>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</si>
  <si>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</si>
  <si>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</si>
  <si>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283 1 17 05040 04 0000 180</t>
  </si>
  <si>
    <t>000 1 00 00000 00 0000 000</t>
  </si>
  <si>
    <t>Дотации бюджетам бюджетной системы Российской Федерации</t>
  </si>
  <si>
    <t>Дотации бюджетам городских округов на выравнивание бюджетной обеспеченности из бюджета субъекта Российской Федерации</t>
  </si>
  <si>
    <t>Субвенции бюджетам бюджетной системы Российской Федерации</t>
  </si>
  <si>
    <t>283 2 02 35120 04 0000 150</t>
  </si>
  <si>
    <t>000 2 00 00000 00 0000 000</t>
  </si>
  <si>
    <t>Доходы от использования имущества, находящегося в государственной и муниципальной собственности в том числе:</t>
  </si>
  <si>
    <t>Удельный вес, (%)</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</si>
  <si>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</si>
  <si>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</si>
  <si>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</si>
  <si>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</si>
  <si>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</si>
  <si>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</si>
  <si>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</si>
  <si>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</si>
  <si>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</si>
  <si>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Проект бюджета на 
2024 год</t>
  </si>
  <si>
    <t>287 1 11 05034 04 0000 120</t>
  </si>
  <si>
    <t>289 1 14 02042 04 0000 410</t>
  </si>
  <si>
    <t>012 1 16 01193 01 0000 140</t>
  </si>
  <si>
    <t>287 1 13 02064 04 0000 130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</si>
  <si>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</si>
  <si>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</si>
  <si>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</si>
  <si>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</si>
  <si>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организацию отдыха детей в каникулярное время</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</si>
  <si>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</si>
  <si>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</si>
  <si>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</si>
  <si>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</si>
  <si>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</si>
  <si>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</si>
  <si>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</si>
  <si>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</si>
  <si>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</si>
  <si>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</si>
  <si>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</si>
  <si>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</si>
  <si>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</si>
  <si>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</si>
  <si>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</si>
  <si>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</si>
  <si>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</si>
  <si>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</si>
  <si>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</si>
  <si>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182  1 01 02080 01 0000 110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</si>
  <si>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</si>
  <si>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</si>
  <si>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</si>
  <si>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</si>
  <si>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</si>
  <si>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</si>
  <si>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</si>
  <si>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</si>
  <si>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</si>
  <si>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</si>
  <si>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</si>
  <si>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</si>
  <si>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</si>
  <si>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</si>
  <si>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 xml:space="preserve"> Налоги на имущество, в том числе: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</si>
  <si>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</si>
  <si>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</si>
  <si>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</si>
  <si>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</si>
  <si>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</si>
  <si>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Проект бюджета на 
2025 год</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</si>
  <si>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</si>
  <si>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</si>
  <si>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</si>
  <si>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</si>
  <si>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</si>
  <si>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</si>
  <si>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</si>
  <si>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</si>
  <si>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</si>
  <si>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</si>
  <si>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</si>
  <si>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</si>
  <si>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033 1 16 01193 01 0000 140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</si>
  <si>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</si>
  <si>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 xml:space="preserve"> Налог на совокупный доход, в том числе:</t>
  </si>
  <si>
    <t>на 2025 год</t>
  </si>
  <si>
    <t>Х</t>
  </si>
  <si>
    <t>Доходы от приватизации имущества, находящегося в собственности городских округов, в части приватизации нефинансовых активов имущества казны</t>
  </si>
  <si>
    <t>289 1 13 02064 04 0000 130</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</si>
  <si>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</si>
  <si>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</si>
  <si>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288 2 02 45303 04 0000 150</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</si>
  <si>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</si>
  <si>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ликвидацию несанкционированых свалок отходов</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</si>
  <si>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</si>
  <si>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</si>
  <si>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</si>
  <si>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</si>
  <si>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283 2 02 25511 04 0000 150</t>
  </si>
  <si>
    <t>Субсидии бюджетам городских округов на проведение комплексных кадастровых работ</t>
  </si>
  <si>
    <t>Субсидии бюджетам городских округов на реализацию мероприятий по модернизации школьных систем образовани</t>
  </si>
  <si>
    <t>288 2 02 25750 04 0000 150</t>
  </si>
  <si>
    <t>Субсидии бюджетам городских округов на создание детских технопарков "Кванториум"</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</si>
  <si>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</si>
  <si>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</si>
  <si>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</si>
  <si>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Приложение  1 к пояснительной</t>
  </si>
  <si>
    <t>Приложение 2 к пояснительной</t>
  </si>
  <si>
    <t>Структура доходов бюджета Миасского городского округа в 2023 - 2026 годах</t>
  </si>
  <si>
    <t>Утвержденный бюджет
 на 2023 год</t>
  </si>
  <si>
    <t>Проект бюджета
на 2024 год</t>
  </si>
  <si>
    <t>% от бюджета 2023 года</t>
  </si>
  <si>
    <t>на 2026 год</t>
  </si>
  <si>
    <t>Налог, взимаемый в связи с применением патентной системы налогообложения, зачисляемый в бюджеты городских округов</t>
  </si>
  <si>
    <t>Прочие неналоговые доходы бюджетов городских округов</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</si>
  <si>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</si>
  <si>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</si>
  <si>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</si>
  <si>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</si>
  <si>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</si>
  <si>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</si>
  <si>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</si>
  <si>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</si>
  <si>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288 2 02 45179 04 0000 150</t>
  </si>
  <si>
    <t>289 2 02 45453 04 0000 150</t>
  </si>
  <si>
    <t>Межбюджетные трансферты, передаваемые бюджетам городских округов на создание виртуальных концертных залов</t>
  </si>
  <si>
    <t>Утвержденный бюджет на 
2023 год</t>
  </si>
  <si>
    <t>Проект бюджета на 
2026 год</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</si>
  <si>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</si>
  <si>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</si>
  <si>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</si>
  <si>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</si>
  <si>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</si>
  <si>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</si>
  <si>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</si>
  <si>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</si>
  <si>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</si>
  <si>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</si>
  <si>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</si>
  <si>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</si>
  <si>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</si>
  <si>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</si>
  <si>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находящиеся в муниципальной собственности, в целях развития спортивной инфраструктуры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</si>
  <si>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</si>
  <si>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</si>
  <si>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</si>
  <si>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</si>
  <si>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</si>
  <si>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</si>
  <si>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</si>
  <si>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</si>
  <si>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</si>
  <si>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</si>
  <si>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</si>
  <si>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287 2 02 25229 04 0000 150</t>
  </si>
  <si>
    <t>Прочие субсидии бюджетам городских округов на осударственнау поддержку закупки контейнеров для раздельного накопления твердых коммунальных отходов</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</si>
  <si>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</si>
  <si>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</si>
  <si>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</si>
  <si>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</si>
  <si>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</si>
  <si>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</si>
  <si>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</si>
  <si>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</si>
  <si>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</si>
  <si>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</si>
  <si>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Объем бюджета Миасского городского округа по доходам на 2024 год и на плановый период 2025 - 2026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</si>
</sst>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
    <numFmt numFmtId="166" formatCode="#,##0.0"/>
    <numFmt numFmtId="167" formatCode="0.0"/>
  </numFmts>
  <fonts count="18" x14ac:knownFonts="1">
    <font>
      <sz val="10"/>
      <name val="Arial Cyr"/>
      <charset val="204"/>
    </font>
    <font>
      <sz val="10"/>
      <name val="Arial Cyr"/>
      <charset val="204"/>
    </font>
    <font>
      <b/>
      <sz val="12"/>
      <name val="Times New Roman"/>
      <family val="1"/>
      <charset val="204"/>
    </font>
    <font>
      <b/>
      <sz val="11"/>
      <name val="Times New Roman"/>
      <family val="1"/>
      <charset val="204"/>
    </font>
    <font>
      <sz val="11"/>
      <name val="Times New Roman"/>
      <family val="1"/>
      <charset val="204"/>
    </font>
    <font>
      <sz val="10"/>
      <name val="Arial"/>
      <family val="2"/>
      <charset val="204"/>
    </font>
    <font>
      <sz val="14"/>
      <name val="Times New Roman"/>
      <family val="1"/>
      <charset val="204"/>
    </font>
    <font>
      <sz val="12"/>
      <name val="Times New Roman"/>
      <family val="1"/>
      <charset val="204"/>
    </font>
    <font>
      <sz val="10.5"/>
      <name val="Times New Roman"/>
      <family val="1"/>
      <charset val="204"/>
    </font>
    <font>
      <u/>
      <sz val="12"/>
      <name val="Times New Roman"/>
      <family val="1"/>
      <charset val="204"/>
    </font>
    <font>
      <i/>
      <sz val="12"/>
      <name val="Times New Roman"/>
      <family val="1"/>
      <charset val="204"/>
    </font>
    <font>
      <sz val="12"/>
      <color indexed="10"/>
      <name val="Times New Roman"/>
      <family val="1"/>
      <charset val="204"/>
    </font>
    <font>
      <sz val="12"/>
      <color indexed="8"/>
      <name val="Times New Roman"/>
      <family val="1"/>
      <charset val="204"/>
    </font>
    <font>
      <sz val="12"/>
      <color theme="1"/>
      <name val="Times New Roman"/>
      <family val="2"/>
      <charset val="204"/>
    </font>
    <font>
      <sz val="11"/>
      <color rgb="FFFF0000"/>
      <name val="Times New Roman"/>
      <family val="1"/>
      <charset val="204"/>
    </font>
    <font>
      <b/>
      <sz val="11"/>
      <color rgb="FFFF0000"/>
      <name val="Times New Roman"/>
      <family val="1"/>
      <charset val="204"/>
    </font>
    <font>
      <sz val="12"/>
      <color theme="1"/>
      <name val="Times New Roman"/>
      <family val="1"/>
      <charset val="204"/>
    </font>
    <font>
      <i/>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 fillId="0" borderId="0"/>
    <xf numFmtId="0" fontId="1" fillId="0" borderId="0"/>
    <xf numFmtId="0" fontId="5" fillId="0" borderId="0"/>
    <xf numFmtId="0" fontId="5" fillId="0" borderId="0"/>
    <xf numFmtId="0" fontId="5" fillId="0" borderId="0"/>
    <xf numFmtId="9"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4" fontId="13" fillId="0" borderId="0" applyFont="0" applyFill="0" applyBorder="0" applyAlignment="0" applyProtection="0"/>
  </cellStyleXfs>
  <cellXfs count="103">
    <xf numFmtId="0" fontId="0" fillId="0" borderId="0" xfId="0"/>
    <xf numFmtId="0" fontId="0" fillId="2" borderId="0" xfId="0" applyFill="1" applyAlignment="1">
      <alignment horizontal="center" vertical="center" wrapText="1"/>
    </xf>
    <xf numFmtId="0" fontId="0" fillId="2" borderId="0" xfId="0" applyFont="1" applyFill="1" applyAlignment="1">
      <alignment horizontal="center" vertical="center" wrapText="1"/>
    </xf>
    <xf numFmtId="166" fontId="0" fillId="2" borderId="0" xfId="0" applyNumberFormat="1" applyFill="1" applyAlignment="1">
      <alignment horizontal="center" vertical="center" wrapText="1"/>
    </xf>
    <xf numFmtId="0" fontId="4" fillId="2" borderId="0" xfId="2" applyFont="1" applyFill="1" applyAlignment="1">
      <alignment horizontal="center" vertical="center" wrapText="1"/>
    </xf>
    <xf numFmtId="0" fontId="7" fillId="2" borderId="0" xfId="2" applyFont="1" applyFill="1" applyAlignment="1">
      <alignment horizontal="center" vertical="center" wrapText="1"/>
    </xf>
    <xf numFmtId="0" fontId="8" fillId="2" borderId="0" xfId="2" applyFont="1" applyFill="1" applyAlignment="1">
      <alignment horizontal="justify" vertical="center" wrapText="1"/>
    </xf>
    <xf numFmtId="0" fontId="4" fillId="2" borderId="0" xfId="2" applyFont="1" applyFill="1" applyAlignment="1">
      <alignment vertical="center" wrapText="1"/>
    </xf>
    <xf numFmtId="0" fontId="3" fillId="2" borderId="0" xfId="2" applyFont="1" applyFill="1" applyAlignment="1">
      <alignment vertical="center" wrapText="1"/>
    </xf>
    <xf numFmtId="0" fontId="14" fillId="2" borderId="0" xfId="2" applyFont="1" applyFill="1" applyAlignment="1">
      <alignment vertical="center" wrapText="1"/>
    </xf>
    <xf numFmtId="0" fontId="4" fillId="3" borderId="0" xfId="2" applyFont="1" applyFill="1" applyAlignment="1">
      <alignment vertical="center" wrapText="1"/>
    </xf>
    <xf numFmtId="0" fontId="3" fillId="0" borderId="0" xfId="2" applyFont="1" applyFill="1" applyAlignment="1">
      <alignment vertical="center" wrapText="1"/>
    </xf>
    <xf numFmtId="0" fontId="15" fillId="2" borderId="0" xfId="2" applyFont="1" applyFill="1" applyAlignment="1">
      <alignment vertical="center" wrapText="1"/>
    </xf>
    <xf numFmtId="0" fontId="15" fillId="0" borderId="0" xfId="2" applyFont="1" applyFill="1" applyAlignment="1">
      <alignment vertical="center" wrapText="1"/>
    </xf>
    <xf numFmtId="0" fontId="6" fillId="2" borderId="0" xfId="2" applyFont="1" applyFill="1" applyAlignment="1">
      <alignment horizontal="center" vertical="center" wrapText="1"/>
    </xf>
    <xf numFmtId="166" fontId="4" fillId="2" borderId="0" xfId="2" applyNumberFormat="1" applyFont="1" applyFill="1" applyAlignment="1">
      <alignment vertical="center" wrapText="1"/>
    </xf>
    <xf numFmtId="166" fontId="3" fillId="0" borderId="0" xfId="2" applyNumberFormat="1" applyFont="1" applyFill="1" applyBorder="1" applyAlignment="1">
      <alignment horizontal="center" vertical="center" wrapText="1"/>
    </xf>
    <xf numFmtId="166" fontId="3" fillId="0" borderId="0" xfId="2" applyNumberFormat="1" applyFont="1" applyFill="1" applyAlignment="1">
      <alignment vertical="center" wrapText="1"/>
    </xf>
    <xf numFmtId="166" fontId="4" fillId="2" borderId="0" xfId="6" applyNumberFormat="1" applyFont="1" applyFill="1" applyBorder="1" applyAlignment="1">
      <alignment horizontal="center" vertical="center" wrapText="1"/>
    </xf>
    <xf numFmtId="0" fontId="7" fillId="2" borderId="0" xfId="2" applyFont="1" applyFill="1" applyAlignment="1">
      <alignment horizontal="right" vertical="center"/>
    </xf>
    <xf numFmtId="0" fontId="7" fillId="2" borderId="0" xfId="2" applyFont="1" applyFill="1" applyAlignment="1">
      <alignment horizontal="justify" vertical="center" wrapText="1"/>
    </xf>
    <xf numFmtId="167" fontId="2"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2" xfId="2" applyFont="1" applyFill="1" applyBorder="1" applyAlignment="1">
      <alignment horizontal="justify" vertical="center" wrapText="1"/>
    </xf>
    <xf numFmtId="166" fontId="2" fillId="2" borderId="2" xfId="8" applyNumberFormat="1" applyFont="1" applyFill="1" applyBorder="1" applyAlignment="1">
      <alignment horizontal="center" vertical="center" wrapText="1"/>
    </xf>
    <xf numFmtId="166" fontId="7" fillId="2" borderId="2" xfId="6" applyNumberFormat="1" applyFont="1" applyFill="1" applyBorder="1" applyAlignment="1">
      <alignment horizontal="center" vertical="center" wrapText="1"/>
    </xf>
    <xf numFmtId="166" fontId="7" fillId="2" borderId="2" xfId="8" applyNumberFormat="1" applyFont="1" applyFill="1" applyBorder="1" applyAlignment="1">
      <alignment horizontal="center" vertical="center" wrapText="1"/>
    </xf>
    <xf numFmtId="0" fontId="2" fillId="2" borderId="2" xfId="2" quotePrefix="1" applyFont="1" applyFill="1" applyBorder="1" applyAlignment="1">
      <alignment horizontal="justify" vertical="center" wrapText="1"/>
    </xf>
    <xf numFmtId="0" fontId="7" fillId="2" borderId="2" xfId="2"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66" fontId="2" fillId="2" borderId="2" xfId="0" applyNumberFormat="1" applyFont="1" applyFill="1" applyBorder="1" applyAlignment="1">
      <alignment horizontal="center" vertical="center" wrapText="1"/>
    </xf>
    <xf numFmtId="165" fontId="2" fillId="2" borderId="2" xfId="6" applyNumberFormat="1" applyFont="1" applyFill="1" applyBorder="1" applyAlignment="1">
      <alignment horizontal="center" vertical="center" wrapText="1"/>
    </xf>
    <xf numFmtId="166" fontId="2" fillId="2" borderId="2" xfId="6" applyNumberFormat="1" applyFont="1" applyFill="1" applyBorder="1" applyAlignment="1">
      <alignment horizontal="center" vertical="center" wrapText="1"/>
    </xf>
    <xf numFmtId="166" fontId="2" fillId="2" borderId="2" xfId="7"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166" fontId="7" fillId="2" borderId="2" xfId="7" applyNumberFormat="1" applyFont="1" applyFill="1" applyBorder="1" applyAlignment="1">
      <alignment horizontal="center" vertical="center" wrapText="1"/>
    </xf>
    <xf numFmtId="165" fontId="7" fillId="2" borderId="2" xfId="6" applyNumberFormat="1" applyFont="1" applyFill="1" applyBorder="1" applyAlignment="1">
      <alignment horizontal="center" vertical="center" wrapText="1"/>
    </xf>
    <xf numFmtId="166"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49" fontId="2" fillId="2" borderId="3" xfId="5" applyNumberFormat="1" applyFont="1" applyFill="1" applyBorder="1" applyAlignment="1">
      <alignment horizontal="center" vertical="center" wrapText="1"/>
    </xf>
    <xf numFmtId="49" fontId="2" fillId="2" borderId="4" xfId="5" applyNumberFormat="1" applyFont="1" applyFill="1" applyBorder="1" applyAlignment="1">
      <alignment horizontal="center" vertical="center" wrapText="1"/>
    </xf>
    <xf numFmtId="167" fontId="2" fillId="2" borderId="0" xfId="2" applyNumberFormat="1" applyFont="1" applyFill="1" applyBorder="1" applyAlignment="1">
      <alignment horizontal="center" wrapText="1"/>
    </xf>
    <xf numFmtId="0" fontId="7" fillId="2" borderId="2" xfId="2" applyFont="1" applyFill="1" applyBorder="1" applyAlignment="1">
      <alignment horizontal="justify" vertical="center" wrapText="1"/>
    </xf>
    <xf numFmtId="0" fontId="7" fillId="2" borderId="2" xfId="2" applyNumberFormat="1" applyFont="1" applyFill="1" applyBorder="1" applyAlignment="1">
      <alignment horizontal="justify" vertical="center" wrapText="1"/>
    </xf>
    <xf numFmtId="49" fontId="2" fillId="2" borderId="5" xfId="5" applyNumberFormat="1" applyFont="1" applyFill="1" applyBorder="1" applyAlignment="1">
      <alignment horizontal="justify" vertical="center" wrapText="1"/>
    </xf>
    <xf numFmtId="0" fontId="16" fillId="2" borderId="2" xfId="2" applyFont="1" applyFill="1" applyBorder="1" applyAlignment="1">
      <alignment horizontal="justify" vertical="center" wrapText="1"/>
    </xf>
    <xf numFmtId="0" fontId="7" fillId="2" borderId="2" xfId="2" applyFont="1" applyFill="1" applyBorder="1" applyAlignment="1">
      <alignment horizontal="center" vertical="center"/>
    </xf>
    <xf numFmtId="49" fontId="7" fillId="2" borderId="2" xfId="2" applyNumberFormat="1" applyFont="1" applyFill="1" applyBorder="1" applyAlignment="1" applyProtection="1">
      <alignment horizontal="center" vertical="center" wrapText="1"/>
    </xf>
    <xf numFmtId="49" fontId="16" fillId="2" borderId="6" xfId="2" applyNumberFormat="1" applyFont="1" applyFill="1" applyBorder="1" applyAlignment="1" applyProtection="1">
      <alignment horizontal="justify" vertical="center" wrapText="1"/>
    </xf>
    <xf numFmtId="0" fontId="16" fillId="2" borderId="7" xfId="2" applyFont="1" applyFill="1" applyBorder="1" applyAlignment="1">
      <alignment horizontal="justify" vertical="center" wrapText="1"/>
    </xf>
    <xf numFmtId="0" fontId="16" fillId="2" borderId="2" xfId="2" applyFont="1" applyFill="1" applyBorder="1" applyAlignment="1">
      <alignment horizontal="center" vertical="center"/>
    </xf>
    <xf numFmtId="0" fontId="16" fillId="2" borderId="2" xfId="2" applyNumberFormat="1" applyFont="1" applyFill="1" applyBorder="1" applyAlignment="1">
      <alignment horizontal="justify" vertical="center" wrapText="1"/>
    </xf>
    <xf numFmtId="166" fontId="2" fillId="2" borderId="2" xfId="2" applyNumberFormat="1" applyFont="1" applyFill="1" applyBorder="1" applyAlignment="1">
      <alignment horizontal="center" vertical="center" wrapText="1"/>
    </xf>
    <xf numFmtId="166" fontId="7" fillId="2" borderId="2" xfId="2" applyNumberFormat="1" applyFont="1" applyFill="1" applyBorder="1" applyAlignment="1">
      <alignment horizontal="center" vertical="center" wrapText="1"/>
    </xf>
    <xf numFmtId="166" fontId="7" fillId="2" borderId="7" xfId="8" applyNumberFormat="1" applyFont="1" applyFill="1" applyBorder="1" applyAlignment="1">
      <alignment horizontal="center" vertical="center" wrapText="1"/>
    </xf>
    <xf numFmtId="2" fontId="7" fillId="2" borderId="2" xfId="2" applyNumberFormat="1" applyFont="1" applyFill="1" applyBorder="1" applyAlignment="1">
      <alignment horizontal="center" vertical="center" wrapText="1"/>
    </xf>
    <xf numFmtId="167" fontId="7" fillId="2" borderId="1" xfId="2" applyNumberFormat="1" applyFont="1" applyFill="1" applyBorder="1" applyAlignment="1">
      <alignment horizontal="right" vertical="center" wrapText="1"/>
    </xf>
    <xf numFmtId="0" fontId="7" fillId="2" borderId="7" xfId="0" applyFont="1" applyFill="1" applyBorder="1" applyAlignment="1">
      <alignment horizontal="center" vertical="center" wrapText="1"/>
    </xf>
    <xf numFmtId="166" fontId="3" fillId="2" borderId="0" xfId="2" applyNumberFormat="1" applyFont="1" applyFill="1" applyAlignment="1">
      <alignment vertical="center" wrapText="1"/>
    </xf>
    <xf numFmtId="49" fontId="16" fillId="2" borderId="2" xfId="2" applyNumberFormat="1" applyFont="1" applyFill="1" applyBorder="1" applyAlignment="1" applyProtection="1">
      <alignment horizontal="justify" vertical="center" wrapText="1"/>
    </xf>
    <xf numFmtId="0" fontId="7" fillId="2" borderId="7" xfId="2" applyFont="1" applyFill="1" applyBorder="1" applyAlignment="1">
      <alignment horizontal="justify" vertical="center" wrapText="1"/>
    </xf>
    <xf numFmtId="0" fontId="7" fillId="2" borderId="0" xfId="0" applyFont="1" applyFill="1" applyAlignment="1">
      <alignment horizontal="center" vertical="center" wrapText="1"/>
    </xf>
    <xf numFmtId="0" fontId="7" fillId="2" borderId="0" xfId="0" applyFont="1" applyFill="1" applyAlignment="1">
      <alignment horizontal="right" vertical="center"/>
    </xf>
    <xf numFmtId="0" fontId="7" fillId="2" borderId="0" xfId="0" applyFont="1" applyFill="1" applyAlignment="1">
      <alignment horizontal="right" vertical="center" wrapText="1"/>
    </xf>
    <xf numFmtId="0" fontId="10" fillId="2" borderId="2" xfId="2" applyFont="1" applyFill="1" applyBorder="1" applyAlignment="1">
      <alignment horizontal="justify" vertical="center" wrapText="1"/>
    </xf>
    <xf numFmtId="166" fontId="10" fillId="2" borderId="2" xfId="8" applyNumberFormat="1" applyFont="1" applyFill="1" applyBorder="1" applyAlignment="1">
      <alignment horizontal="center" vertical="center" wrapText="1"/>
    </xf>
    <xf numFmtId="166" fontId="10" fillId="2" borderId="2" xfId="6" applyNumberFormat="1" applyFont="1" applyFill="1" applyBorder="1" applyAlignment="1">
      <alignment horizontal="center" vertical="center" wrapText="1"/>
    </xf>
    <xf numFmtId="0" fontId="10" fillId="2" borderId="2" xfId="2" quotePrefix="1" applyFont="1" applyFill="1" applyBorder="1" applyAlignment="1">
      <alignment horizontal="justify" vertical="center" wrapText="1"/>
    </xf>
    <xf numFmtId="0" fontId="10" fillId="2" borderId="2" xfId="5" applyNumberFormat="1" applyFont="1" applyFill="1" applyBorder="1" applyAlignment="1">
      <alignment horizontal="justify" vertical="center" wrapText="1"/>
    </xf>
    <xf numFmtId="166" fontId="10" fillId="2" borderId="2" xfId="7" applyNumberFormat="1" applyFont="1" applyFill="1" applyBorder="1" applyAlignment="1">
      <alignment horizontal="center" vertical="center" wrapText="1"/>
    </xf>
    <xf numFmtId="165" fontId="10" fillId="2" borderId="2" xfId="6" applyNumberFormat="1" applyFont="1" applyFill="1" applyBorder="1" applyAlignment="1">
      <alignment horizontal="center" vertical="center" wrapText="1"/>
    </xf>
    <xf numFmtId="0" fontId="10" fillId="2" borderId="2" xfId="2" applyNumberFormat="1" applyFont="1" applyFill="1" applyBorder="1" applyAlignment="1">
      <alignment horizontal="justify" vertical="center" wrapText="1"/>
    </xf>
    <xf numFmtId="166" fontId="17" fillId="2" borderId="2" xfId="0" applyNumberFormat="1" applyFont="1" applyFill="1" applyBorder="1" applyAlignment="1">
      <alignment horizontal="center" vertical="center" wrapText="1"/>
    </xf>
    <xf numFmtId="166" fontId="16" fillId="2" borderId="2" xfId="0" applyNumberFormat="1" applyFont="1" applyFill="1" applyBorder="1" applyAlignment="1">
      <alignment horizontal="center" vertical="center" wrapText="1"/>
    </xf>
    <xf numFmtId="0" fontId="7" fillId="2" borderId="8" xfId="2" applyFont="1" applyFill="1" applyBorder="1" applyAlignment="1">
      <alignment horizontal="center" vertical="center" wrapText="1"/>
    </xf>
    <xf numFmtId="3" fontId="7" fillId="2" borderId="2" xfId="2" applyNumberFormat="1" applyFont="1" applyFill="1" applyBorder="1" applyAlignment="1">
      <alignment horizontal="center" vertical="center" wrapText="1"/>
    </xf>
    <xf numFmtId="3" fontId="7"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7" fillId="2" borderId="2" xfId="3" applyFont="1" applyFill="1" applyBorder="1" applyAlignment="1">
      <alignment horizontal="justify" vertical="center" wrapText="1"/>
    </xf>
    <xf numFmtId="49" fontId="7" fillId="2" borderId="2" xfId="5" applyNumberFormat="1" applyFont="1" applyFill="1" applyBorder="1" applyAlignment="1">
      <alignment horizontal="center" vertical="center" wrapText="1"/>
    </xf>
    <xf numFmtId="0" fontId="7" fillId="2" borderId="2" xfId="5" applyNumberFormat="1" applyFont="1" applyFill="1" applyBorder="1" applyAlignment="1">
      <alignment horizontal="justify" vertical="center" wrapText="1"/>
    </xf>
    <xf numFmtId="49" fontId="7" fillId="2" borderId="8" xfId="3" applyNumberFormat="1" applyFont="1" applyFill="1" applyBorder="1" applyAlignment="1">
      <alignment horizontal="center" vertical="center" wrapText="1"/>
    </xf>
    <xf numFmtId="0" fontId="16" fillId="2" borderId="2" xfId="0" applyFont="1" applyFill="1" applyBorder="1" applyAlignment="1">
      <alignment horizontal="justify" vertical="center" wrapText="1"/>
    </xf>
    <xf numFmtId="49" fontId="7" fillId="2" borderId="2" xfId="3" applyNumberFormat="1" applyFont="1" applyFill="1" applyBorder="1" applyAlignment="1">
      <alignment horizontal="center" vertical="center" wrapText="1"/>
    </xf>
    <xf numFmtId="49" fontId="2" fillId="2" borderId="2" xfId="5" applyNumberFormat="1" applyFont="1" applyFill="1" applyBorder="1" applyAlignment="1">
      <alignment horizontal="left" vertical="center" wrapText="1"/>
    </xf>
    <xf numFmtId="0" fontId="7" fillId="2" borderId="2" xfId="2" applyFont="1" applyFill="1" applyBorder="1" applyAlignment="1">
      <alignment vertical="center" wrapText="1"/>
    </xf>
    <xf numFmtId="0" fontId="7" fillId="2" borderId="2" xfId="0" applyFont="1" applyFill="1" applyBorder="1" applyAlignment="1">
      <alignment horizontal="center" vertical="center" wrapText="1"/>
    </xf>
    <xf numFmtId="166" fontId="10" fillId="0" borderId="2" xfId="7" applyNumberFormat="1" applyFont="1" applyFill="1" applyBorder="1" applyAlignment="1">
      <alignment horizontal="center" vertical="center" wrapText="1"/>
    </xf>
    <xf numFmtId="165" fontId="10" fillId="0" borderId="2" xfId="6" applyNumberFormat="1" applyFont="1" applyFill="1" applyBorder="1" applyAlignment="1">
      <alignment horizontal="center" vertical="center" wrapText="1"/>
    </xf>
    <xf numFmtId="166" fontId="10" fillId="0" borderId="2" xfId="6" applyNumberFormat="1" applyFont="1" applyFill="1" applyBorder="1" applyAlignment="1">
      <alignment horizontal="center" vertical="center" wrapText="1"/>
    </xf>
    <xf numFmtId="166" fontId="2" fillId="0" borderId="2" xfId="8" applyNumberFormat="1" applyFont="1" applyFill="1" applyBorder="1" applyAlignment="1">
      <alignment horizontal="center" vertical="center" wrapText="1"/>
    </xf>
    <xf numFmtId="166" fontId="7" fillId="0" borderId="2" xfId="8" applyNumberFormat="1" applyFont="1" applyFill="1" applyBorder="1" applyAlignment="1">
      <alignment horizontal="center" vertical="center" wrapText="1"/>
    </xf>
    <xf numFmtId="167" fontId="2" fillId="2" borderId="0" xfId="2" applyNumberFormat="1" applyFont="1" applyFill="1" applyBorder="1" applyAlignment="1">
      <alignment horizontal="center" wrapText="1"/>
    </xf>
    <xf numFmtId="3" fontId="7" fillId="2" borderId="8" xfId="2" applyNumberFormat="1" applyFont="1" applyFill="1" applyBorder="1" applyAlignment="1">
      <alignment horizontal="center" vertical="center" wrapText="1"/>
    </xf>
    <xf numFmtId="3" fontId="7" fillId="2" borderId="7" xfId="2" applyNumberFormat="1" applyFont="1" applyFill="1" applyBorder="1" applyAlignment="1">
      <alignment horizontal="center" vertical="center" wrapText="1"/>
    </xf>
    <xf numFmtId="49" fontId="2" fillId="2" borderId="3" xfId="5" applyNumberFormat="1" applyFont="1" applyFill="1" applyBorder="1" applyAlignment="1">
      <alignment horizontal="left" vertical="center" wrapText="1"/>
    </xf>
    <xf numFmtId="49" fontId="2" fillId="2" borderId="4" xfId="5" applyNumberFormat="1" applyFont="1" applyFill="1" applyBorder="1" applyAlignment="1">
      <alignment horizontal="left" vertical="center" wrapText="1"/>
    </xf>
    <xf numFmtId="0" fontId="2"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I219"/>
  <sheetViews>
    <sheetView tabSelected="1" zoomScaleNormal="100" zoomScaleSheetLayoutView="70" workbookViewId="0">
      <pane ySplit="4" topLeftCell="A5" activePane="bottomLeft" state="frozen"/>
      <selection pane="bottomLeft" activeCell="B11" sqref="B11"/>
    </sheetView>
  </sheetViews>
  <sheetFormatPr defaultRowHeight="18.75" x14ac:dyDescent="0.2"/>
  <cols>
    <col min="1" max="1" width="30.140625" style="5" customWidth="1"/>
    <col min="2" max="2" width="70.85546875" style="6" customWidth="1"/>
    <col min="3" max="3" width="17.140625" style="14" customWidth="1"/>
    <col min="4" max="5" width="16.42578125" style="14" customWidth="1"/>
    <col min="6" max="6" width="16.140625" style="14" customWidth="1"/>
    <col min="7" max="7" width="10.140625" style="7" bestFit="1" customWidth="1"/>
    <col min="8" max="8" width="11" style="7" customWidth="1"/>
    <col min="9" max="16384" width="9.140625" style="7"/>
  </cols>
  <sheetData>
    <row r="1" spans="1:241" ht="15.75" x14ac:dyDescent="0.2">
      <c r="B1" s="20"/>
      <c r="C1" s="19"/>
      <c r="D1" s="19"/>
      <c r="E1" s="19"/>
      <c r="F1" s="19" t="s">
        <v>324</v>
      </c>
    </row>
    <row r="2" spans="1:241" ht="15.75" x14ac:dyDescent="0.25">
      <c r="A2" s="94" t="s">
        <v>384</v>
      </c>
      <c r="B2" s="94"/>
      <c r="C2" s="94"/>
      <c r="D2" s="94"/>
      <c r="E2" s="94"/>
      <c r="F2" s="42"/>
    </row>
    <row r="3" spans="1:241" ht="15.75" x14ac:dyDescent="0.2">
      <c r="A3" s="21"/>
      <c r="B3" s="21"/>
      <c r="C3" s="21"/>
      <c r="D3" s="21"/>
      <c r="E3" s="21"/>
      <c r="F3" s="57" t="s">
        <v>75</v>
      </c>
    </row>
    <row r="4" spans="1:241" ht="47.25" x14ac:dyDescent="0.2">
      <c r="A4" s="28" t="s">
        <v>0</v>
      </c>
      <c r="B4" s="28" t="s">
        <v>1</v>
      </c>
      <c r="C4" s="28" t="s">
        <v>344</v>
      </c>
      <c r="D4" s="28" t="s">
        <v>237</v>
      </c>
      <c r="E4" s="56" t="s">
        <v>287</v>
      </c>
      <c r="F4" s="56" t="s">
        <v>345</v>
      </c>
    </row>
    <row r="5" spans="1:241" s="9" customFormat="1" ht="15.75" x14ac:dyDescent="0.2">
      <c r="A5" s="22" t="s">
        <v>114</v>
      </c>
      <c r="B5" s="23" t="s">
        <v>2</v>
      </c>
      <c r="C5" s="24">
        <f>SUM(C7:C12)</f>
        <v>1557179</v>
      </c>
      <c r="D5" s="24">
        <f>SUM(D7:D14)</f>
        <v>1832282.1</v>
      </c>
      <c r="E5" s="24">
        <f>SUM(E7:E14)</f>
        <v>2021972.4</v>
      </c>
      <c r="F5" s="24">
        <f>SUM(F7:F14)</f>
        <v>2208307.6</v>
      </c>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row>
    <row r="6" spans="1:241" ht="63" x14ac:dyDescent="0.2">
      <c r="A6" s="75"/>
      <c r="B6" s="46" t="s">
        <v>383</v>
      </c>
      <c r="C6" s="25">
        <f>(C7+C8+C9+C10)*17.84669555/32.8466955+C11+(C12*17.84669555/32.78922429)</f>
        <v>847720.88059343724</v>
      </c>
      <c r="D6" s="25">
        <f>(D7+D8+D9+D10+D13)*15.77621604/30.77621604+D11+((D12+D14)*15.77621604/30.71874477)</f>
        <v>942717.16536919202</v>
      </c>
      <c r="E6" s="25">
        <f>(E7+E8+E9+E10+E13)*15.65877086/30.65877086+E11+((E12+E14)*15.65877086/30.60129959)</f>
        <v>1036438.6713765257</v>
      </c>
      <c r="F6" s="25">
        <f>(F7+F8+F9+F10+F13)*15.32977809/30.32977809+F11+((F12+F14)*15.32977809/30.27230683)</f>
        <v>1120128.7446972097</v>
      </c>
    </row>
    <row r="7" spans="1:241" ht="78.75" x14ac:dyDescent="0.2">
      <c r="A7" s="95" t="s">
        <v>3</v>
      </c>
      <c r="B7" s="43" t="s">
        <v>4</v>
      </c>
      <c r="C7" s="26">
        <v>1391252.7</v>
      </c>
      <c r="D7" s="26">
        <v>1519727.6</v>
      </c>
      <c r="E7" s="26">
        <v>1703629</v>
      </c>
      <c r="F7" s="26">
        <v>1882189.6</v>
      </c>
    </row>
    <row r="8" spans="1:241" ht="47.25" x14ac:dyDescent="0.2">
      <c r="A8" s="96"/>
      <c r="B8" s="43" t="s">
        <v>5</v>
      </c>
      <c r="C8" s="26">
        <v>52919.8</v>
      </c>
      <c r="D8" s="26">
        <v>74889.5</v>
      </c>
      <c r="E8" s="26">
        <v>76543.399999999994</v>
      </c>
      <c r="F8" s="26">
        <v>77918</v>
      </c>
    </row>
    <row r="9" spans="1:241" ht="110.25" x14ac:dyDescent="0.2">
      <c r="A9" s="76" t="s">
        <v>6</v>
      </c>
      <c r="B9" s="77" t="s">
        <v>7</v>
      </c>
      <c r="C9" s="26">
        <v>5500</v>
      </c>
      <c r="D9" s="26">
        <v>12500</v>
      </c>
      <c r="E9" s="26">
        <v>13150</v>
      </c>
      <c r="F9" s="26">
        <v>14300</v>
      </c>
    </row>
    <row r="10" spans="1:241" ht="47.25" x14ac:dyDescent="0.2">
      <c r="A10" s="76" t="s">
        <v>8</v>
      </c>
      <c r="B10" s="43" t="s">
        <v>186</v>
      </c>
      <c r="C10" s="26">
        <v>17315.400000000001</v>
      </c>
      <c r="D10" s="26">
        <v>20315</v>
      </c>
      <c r="E10" s="26">
        <v>20750</v>
      </c>
      <c r="F10" s="26">
        <v>21100</v>
      </c>
    </row>
    <row r="11" spans="1:241" s="8" customFormat="1" ht="94.5" x14ac:dyDescent="0.2">
      <c r="A11" s="76" t="s">
        <v>9</v>
      </c>
      <c r="B11" s="77" t="s">
        <v>10</v>
      </c>
      <c r="C11" s="26">
        <v>3441.1</v>
      </c>
      <c r="D11" s="26">
        <v>6800</v>
      </c>
      <c r="E11" s="26">
        <v>7300</v>
      </c>
      <c r="F11" s="26">
        <v>7700</v>
      </c>
    </row>
    <row r="12" spans="1:241" s="8" customFormat="1" ht="94.5" x14ac:dyDescent="0.2">
      <c r="A12" s="76" t="s">
        <v>266</v>
      </c>
      <c r="B12" s="77" t="s">
        <v>301</v>
      </c>
      <c r="C12" s="26">
        <v>86750</v>
      </c>
      <c r="D12" s="26">
        <v>88750</v>
      </c>
      <c r="E12" s="26">
        <v>90150</v>
      </c>
      <c r="F12" s="26">
        <v>92930</v>
      </c>
    </row>
    <row r="13" spans="1:241" s="8" customFormat="1" ht="47.25" x14ac:dyDescent="0.2">
      <c r="A13" s="76" t="s">
        <v>379</v>
      </c>
      <c r="B13" s="77" t="s">
        <v>380</v>
      </c>
      <c r="C13" s="26">
        <v>0</v>
      </c>
      <c r="D13" s="26">
        <v>35800</v>
      </c>
      <c r="E13" s="26">
        <v>36250</v>
      </c>
      <c r="F13" s="26">
        <v>37050</v>
      </c>
    </row>
    <row r="14" spans="1:241" s="8" customFormat="1" ht="47.25" x14ac:dyDescent="0.2">
      <c r="A14" s="76" t="s">
        <v>381</v>
      </c>
      <c r="B14" s="77" t="s">
        <v>382</v>
      </c>
      <c r="C14" s="26">
        <v>0</v>
      </c>
      <c r="D14" s="26">
        <v>73500</v>
      </c>
      <c r="E14" s="26">
        <v>74200</v>
      </c>
      <c r="F14" s="26">
        <v>75120</v>
      </c>
    </row>
    <row r="15" spans="1:241" ht="31.5" x14ac:dyDescent="0.2">
      <c r="A15" s="78" t="s">
        <v>187</v>
      </c>
      <c r="B15" s="79" t="s">
        <v>11</v>
      </c>
      <c r="C15" s="24">
        <f>C16+C17+C18+C19</f>
        <v>33082.5</v>
      </c>
      <c r="D15" s="24">
        <f>D16+D17+D18+D19</f>
        <v>35640.799999999996</v>
      </c>
      <c r="E15" s="24">
        <f>E16+E17+E18+E19</f>
        <v>36672.300000000003</v>
      </c>
      <c r="F15" s="24">
        <f>F16+F17+F18+F19</f>
        <v>37343.9</v>
      </c>
    </row>
    <row r="16" spans="1:241" ht="110.25" x14ac:dyDescent="0.2">
      <c r="A16" s="76" t="s">
        <v>80</v>
      </c>
      <c r="B16" s="80" t="s">
        <v>188</v>
      </c>
      <c r="C16" s="26">
        <v>16030.3</v>
      </c>
      <c r="D16" s="26">
        <v>18588.2</v>
      </c>
      <c r="E16" s="26">
        <v>19079.099999999999</v>
      </c>
      <c r="F16" s="26">
        <v>19452.400000000001</v>
      </c>
    </row>
    <row r="17" spans="1:241" ht="126" x14ac:dyDescent="0.2">
      <c r="A17" s="76" t="s">
        <v>81</v>
      </c>
      <c r="B17" s="80" t="s">
        <v>189</v>
      </c>
      <c r="C17" s="26">
        <v>93.4</v>
      </c>
      <c r="D17" s="26">
        <v>88.6</v>
      </c>
      <c r="E17" s="26">
        <v>100.2</v>
      </c>
      <c r="F17" s="26">
        <v>103.3</v>
      </c>
    </row>
    <row r="18" spans="1:241" ht="110.25" x14ac:dyDescent="0.2">
      <c r="A18" s="76" t="s">
        <v>82</v>
      </c>
      <c r="B18" s="80" t="s">
        <v>190</v>
      </c>
      <c r="C18" s="26">
        <v>19068.8</v>
      </c>
      <c r="D18" s="26">
        <v>19273.8</v>
      </c>
      <c r="E18" s="26">
        <v>19864.7</v>
      </c>
      <c r="F18" s="26">
        <v>20259.7</v>
      </c>
    </row>
    <row r="19" spans="1:241" s="8" customFormat="1" ht="110.25" x14ac:dyDescent="0.2">
      <c r="A19" s="76" t="s">
        <v>83</v>
      </c>
      <c r="B19" s="80" t="s">
        <v>191</v>
      </c>
      <c r="C19" s="26">
        <v>-2110</v>
      </c>
      <c r="D19" s="26">
        <v>-2309.8000000000002</v>
      </c>
      <c r="E19" s="26">
        <v>-2371.6999999999998</v>
      </c>
      <c r="F19" s="26">
        <v>-2471.5</v>
      </c>
    </row>
    <row r="20" spans="1:241" s="10" customFormat="1" ht="15.75" x14ac:dyDescent="0.2">
      <c r="A20" s="22" t="s">
        <v>115</v>
      </c>
      <c r="B20" s="27" t="s">
        <v>12</v>
      </c>
      <c r="C20" s="24">
        <f>C21+C24+C25+C26</f>
        <v>406620</v>
      </c>
      <c r="D20" s="24">
        <f>D21+D24+D25+D26</f>
        <v>500750</v>
      </c>
      <c r="E20" s="24">
        <f>E21+E24+E25+E26</f>
        <v>524968</v>
      </c>
      <c r="F20" s="24">
        <f>F21+F24+F25+F26</f>
        <v>550387</v>
      </c>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row>
    <row r="21" spans="1:241" s="10" customFormat="1" ht="31.5" x14ac:dyDescent="0.2">
      <c r="A21" s="22" t="s">
        <v>192</v>
      </c>
      <c r="B21" s="23" t="s">
        <v>13</v>
      </c>
      <c r="C21" s="24">
        <f>SUM(C22:C23)</f>
        <v>382213.6</v>
      </c>
      <c r="D21" s="24">
        <f>SUM(D22:D23)</f>
        <v>480369</v>
      </c>
      <c r="E21" s="24">
        <f>SUM(E22:E23)</f>
        <v>504387</v>
      </c>
      <c r="F21" s="24">
        <f>SUM(F22:F23)</f>
        <v>529606</v>
      </c>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row>
    <row r="22" spans="1:241" s="10" customFormat="1" ht="31.5" x14ac:dyDescent="0.2">
      <c r="A22" s="28" t="s">
        <v>65</v>
      </c>
      <c r="B22" s="43" t="s">
        <v>193</v>
      </c>
      <c r="C22" s="26">
        <v>295713.59999999998</v>
      </c>
      <c r="D22" s="26">
        <v>350585</v>
      </c>
      <c r="E22" s="26">
        <v>370585</v>
      </c>
      <c r="F22" s="26">
        <v>390585</v>
      </c>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row>
    <row r="23" spans="1:241" ht="63" x14ac:dyDescent="0.2">
      <c r="A23" s="28" t="s">
        <v>66</v>
      </c>
      <c r="B23" s="43" t="s">
        <v>67</v>
      </c>
      <c r="C23" s="26">
        <v>86500</v>
      </c>
      <c r="D23" s="26">
        <v>129784</v>
      </c>
      <c r="E23" s="26">
        <v>133802</v>
      </c>
      <c r="F23" s="26">
        <v>139021</v>
      </c>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row>
    <row r="24" spans="1:241" ht="31.5" x14ac:dyDescent="0.2">
      <c r="A24" s="28" t="s">
        <v>194</v>
      </c>
      <c r="B24" s="43" t="s">
        <v>84</v>
      </c>
      <c r="C24" s="26">
        <v>100.5</v>
      </c>
      <c r="D24" s="26">
        <v>0</v>
      </c>
      <c r="E24" s="26">
        <v>0</v>
      </c>
      <c r="F24" s="26">
        <v>0</v>
      </c>
    </row>
    <row r="25" spans="1:241" s="8" customFormat="1" ht="15.75" x14ac:dyDescent="0.2">
      <c r="A25" s="28" t="s">
        <v>116</v>
      </c>
      <c r="B25" s="43" t="s">
        <v>15</v>
      </c>
      <c r="C25" s="26">
        <v>480</v>
      </c>
      <c r="D25" s="26">
        <v>181</v>
      </c>
      <c r="E25" s="26">
        <v>181</v>
      </c>
      <c r="F25" s="26">
        <v>181</v>
      </c>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row>
    <row r="26" spans="1:241" ht="31.5" x14ac:dyDescent="0.2">
      <c r="A26" s="28" t="s">
        <v>117</v>
      </c>
      <c r="B26" s="43" t="s">
        <v>331</v>
      </c>
      <c r="C26" s="26">
        <v>23825.9</v>
      </c>
      <c r="D26" s="26">
        <v>20200</v>
      </c>
      <c r="E26" s="26">
        <v>20400</v>
      </c>
      <c r="F26" s="26">
        <v>20600</v>
      </c>
    </row>
    <row r="27" spans="1:241" s="8" customFormat="1" ht="15.75" x14ac:dyDescent="0.2">
      <c r="A27" s="22" t="s">
        <v>118</v>
      </c>
      <c r="B27" s="27" t="s">
        <v>17</v>
      </c>
      <c r="C27" s="24">
        <f>C28+C29</f>
        <v>170008.6</v>
      </c>
      <c r="D27" s="24">
        <f>D28+D29</f>
        <v>177445</v>
      </c>
      <c r="E27" s="24">
        <f>E28+E29</f>
        <v>177595</v>
      </c>
      <c r="F27" s="24">
        <f>F28+F29</f>
        <v>177750</v>
      </c>
    </row>
    <row r="28" spans="1:241" s="8" customFormat="1" ht="47.25" x14ac:dyDescent="0.2">
      <c r="A28" s="28" t="s">
        <v>119</v>
      </c>
      <c r="B28" s="43" t="s">
        <v>195</v>
      </c>
      <c r="C28" s="26">
        <v>72808.600000000006</v>
      </c>
      <c r="D28" s="26">
        <v>83795</v>
      </c>
      <c r="E28" s="26">
        <v>83895</v>
      </c>
      <c r="F28" s="26">
        <v>84000</v>
      </c>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row>
    <row r="29" spans="1:241" s="8" customFormat="1" ht="15.75" x14ac:dyDescent="0.2">
      <c r="A29" s="28" t="s">
        <v>120</v>
      </c>
      <c r="B29" s="23" t="s">
        <v>59</v>
      </c>
      <c r="C29" s="24">
        <f>C30+C31</f>
        <v>97200</v>
      </c>
      <c r="D29" s="24">
        <f>D30+D31</f>
        <v>93650</v>
      </c>
      <c r="E29" s="24">
        <f>E30+E31</f>
        <v>93700</v>
      </c>
      <c r="F29" s="24">
        <f>F30+F31</f>
        <v>93750</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row>
    <row r="30" spans="1:241" s="8" customFormat="1" ht="31.5" x14ac:dyDescent="0.2">
      <c r="A30" s="28" t="s">
        <v>121</v>
      </c>
      <c r="B30" s="43" t="s">
        <v>74</v>
      </c>
      <c r="C30" s="26">
        <v>78400</v>
      </c>
      <c r="D30" s="26">
        <v>72150</v>
      </c>
      <c r="E30" s="26">
        <v>72200</v>
      </c>
      <c r="F30" s="26">
        <v>72250</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row>
    <row r="31" spans="1:241" s="8" customFormat="1" ht="31.5" x14ac:dyDescent="0.2">
      <c r="A31" s="28" t="s">
        <v>122</v>
      </c>
      <c r="B31" s="43" t="s">
        <v>196</v>
      </c>
      <c r="C31" s="26">
        <v>18800</v>
      </c>
      <c r="D31" s="26">
        <v>21500</v>
      </c>
      <c r="E31" s="26">
        <v>21500</v>
      </c>
      <c r="F31" s="26">
        <v>21500</v>
      </c>
    </row>
    <row r="32" spans="1:241" ht="15.75" x14ac:dyDescent="0.2">
      <c r="A32" s="22" t="s">
        <v>123</v>
      </c>
      <c r="B32" s="23" t="s">
        <v>19</v>
      </c>
      <c r="C32" s="24">
        <f>SUM(C33:C35)</f>
        <v>25232.600000000002</v>
      </c>
      <c r="D32" s="24">
        <f>SUM(D33:D35)</f>
        <v>24442</v>
      </c>
      <c r="E32" s="24">
        <f>SUM(E33:E35)</f>
        <v>24931</v>
      </c>
      <c r="F32" s="24">
        <f>SUM(F33:F35)</f>
        <v>26017</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row>
    <row r="33" spans="1:241" ht="47.25" x14ac:dyDescent="0.2">
      <c r="A33" s="28" t="s">
        <v>124</v>
      </c>
      <c r="B33" s="43" t="s">
        <v>20</v>
      </c>
      <c r="C33" s="26">
        <v>25150.2</v>
      </c>
      <c r="D33" s="26">
        <v>24402</v>
      </c>
      <c r="E33" s="26">
        <v>24656</v>
      </c>
      <c r="F33" s="26">
        <v>24912</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row>
    <row r="34" spans="1:241" s="10" customFormat="1" ht="31.5" x14ac:dyDescent="0.2">
      <c r="A34" s="28" t="s">
        <v>198</v>
      </c>
      <c r="B34" s="43" t="s">
        <v>197</v>
      </c>
      <c r="C34" s="26">
        <v>60</v>
      </c>
      <c r="D34" s="26">
        <v>40</v>
      </c>
      <c r="E34" s="26">
        <v>275</v>
      </c>
      <c r="F34" s="26">
        <v>1105</v>
      </c>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row>
    <row r="35" spans="1:241" ht="78.75" x14ac:dyDescent="0.2">
      <c r="A35" s="28" t="s">
        <v>200</v>
      </c>
      <c r="B35" s="43" t="s">
        <v>199</v>
      </c>
      <c r="C35" s="26">
        <v>22.4</v>
      </c>
      <c r="D35" s="26">
        <v>0</v>
      </c>
      <c r="E35" s="26">
        <v>0</v>
      </c>
      <c r="F35" s="26">
        <v>0</v>
      </c>
    </row>
    <row r="36" spans="1:241" ht="15.75" x14ac:dyDescent="0.2">
      <c r="A36" s="40" t="s">
        <v>21</v>
      </c>
      <c r="B36" s="41"/>
      <c r="C36" s="24">
        <f>C5+C15+C20+C27+C32</f>
        <v>2192122.7000000002</v>
      </c>
      <c r="D36" s="24">
        <f>D5+D15+D20+D27+D32</f>
        <v>2570559.9000000004</v>
      </c>
      <c r="E36" s="24">
        <f>E5+E15+E20+E27+E32</f>
        <v>2786138.7</v>
      </c>
      <c r="F36" s="24">
        <f>F5+F15+F20+F27+F32</f>
        <v>2999805.5</v>
      </c>
    </row>
    <row r="37" spans="1:241" s="10" customFormat="1" ht="31.5" x14ac:dyDescent="0.2">
      <c r="A37" s="22" t="s">
        <v>125</v>
      </c>
      <c r="B37" s="27" t="s">
        <v>22</v>
      </c>
      <c r="C37" s="24">
        <f>SUM(C38:C47)</f>
        <v>78223.999999999985</v>
      </c>
      <c r="D37" s="24">
        <f>SUM(D38:D47)</f>
        <v>75070.5</v>
      </c>
      <c r="E37" s="24">
        <f>SUM(E38:E47)</f>
        <v>74665.7</v>
      </c>
      <c r="F37" s="24">
        <f>SUM(F38:F47)</f>
        <v>74252.7</v>
      </c>
      <c r="G37" s="7"/>
      <c r="H37" s="15"/>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row>
    <row r="38" spans="1:241" s="10" customFormat="1" ht="78.75" x14ac:dyDescent="0.2">
      <c r="A38" s="81" t="s">
        <v>126</v>
      </c>
      <c r="B38" s="82" t="s">
        <v>23</v>
      </c>
      <c r="C38" s="26">
        <v>50094.2</v>
      </c>
      <c r="D38" s="26">
        <v>50526.5</v>
      </c>
      <c r="E38" s="26">
        <v>50526.5</v>
      </c>
      <c r="F38" s="26">
        <v>50526.5</v>
      </c>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row>
    <row r="39" spans="1:241" s="10" customFormat="1" ht="78.75" x14ac:dyDescent="0.2">
      <c r="A39" s="81" t="s">
        <v>127</v>
      </c>
      <c r="B39" s="82" t="s">
        <v>24</v>
      </c>
      <c r="C39" s="26">
        <v>9670.1</v>
      </c>
      <c r="D39" s="26">
        <v>5947.7</v>
      </c>
      <c r="E39" s="26">
        <v>5947.7</v>
      </c>
      <c r="F39" s="26">
        <v>5947.7</v>
      </c>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row>
    <row r="40" spans="1:241" s="8" customFormat="1" ht="63" x14ac:dyDescent="0.2">
      <c r="A40" s="81" t="s">
        <v>128</v>
      </c>
      <c r="B40" s="82" t="s">
        <v>25</v>
      </c>
      <c r="C40" s="26">
        <v>257.10000000000002</v>
      </c>
      <c r="D40" s="26">
        <v>300.5</v>
      </c>
      <c r="E40" s="26">
        <v>300.5</v>
      </c>
      <c r="F40" s="26">
        <v>300.5</v>
      </c>
    </row>
    <row r="41" spans="1:241" s="8" customFormat="1" ht="63" x14ac:dyDescent="0.2">
      <c r="A41" s="81" t="s">
        <v>238</v>
      </c>
      <c r="B41" s="82" t="s">
        <v>25</v>
      </c>
      <c r="C41" s="26">
        <v>11.2</v>
      </c>
      <c r="D41" s="26">
        <v>11.2</v>
      </c>
      <c r="E41" s="26">
        <v>11.2</v>
      </c>
      <c r="F41" s="26">
        <v>11.2</v>
      </c>
      <c r="H41" s="59"/>
    </row>
    <row r="42" spans="1:241" s="8" customFormat="1" ht="63" x14ac:dyDescent="0.2">
      <c r="A42" s="81" t="s">
        <v>129</v>
      </c>
      <c r="B42" s="82" t="s">
        <v>25</v>
      </c>
      <c r="C42" s="26">
        <v>848.4</v>
      </c>
      <c r="D42" s="26">
        <v>566.9</v>
      </c>
      <c r="E42" s="26">
        <v>297.89999999999998</v>
      </c>
      <c r="F42" s="26">
        <v>297.89999999999998</v>
      </c>
    </row>
    <row r="43" spans="1:241" s="8" customFormat="1" ht="63" x14ac:dyDescent="0.2">
      <c r="A43" s="81" t="s">
        <v>185</v>
      </c>
      <c r="B43" s="82" t="s">
        <v>25</v>
      </c>
      <c r="C43" s="26">
        <v>176.2</v>
      </c>
      <c r="D43" s="26">
        <v>176.2</v>
      </c>
      <c r="E43" s="26">
        <v>176.2</v>
      </c>
      <c r="F43" s="26">
        <v>176.2</v>
      </c>
    </row>
    <row r="44" spans="1:241" s="8" customFormat="1" ht="31.5" x14ac:dyDescent="0.2">
      <c r="A44" s="81" t="s">
        <v>130</v>
      </c>
      <c r="B44" s="44" t="s">
        <v>26</v>
      </c>
      <c r="C44" s="26">
        <v>8176</v>
      </c>
      <c r="D44" s="26">
        <v>7510</v>
      </c>
      <c r="E44" s="26">
        <v>7510</v>
      </c>
      <c r="F44" s="26">
        <v>7510</v>
      </c>
    </row>
    <row r="45" spans="1:241" s="8" customFormat="1" ht="110.25" x14ac:dyDescent="0.2">
      <c r="A45" s="81" t="s">
        <v>288</v>
      </c>
      <c r="B45" s="82" t="s">
        <v>289</v>
      </c>
      <c r="C45" s="26">
        <v>12.2</v>
      </c>
      <c r="D45" s="26">
        <v>7.8</v>
      </c>
      <c r="E45" s="26">
        <v>7.8</v>
      </c>
      <c r="F45" s="26">
        <v>7.8</v>
      </c>
    </row>
    <row r="46" spans="1:241" s="8" customFormat="1" ht="47.25" x14ac:dyDescent="0.2">
      <c r="A46" s="81" t="s">
        <v>131</v>
      </c>
      <c r="B46" s="82" t="s">
        <v>27</v>
      </c>
      <c r="C46" s="26">
        <v>511.8</v>
      </c>
      <c r="D46" s="26">
        <v>414</v>
      </c>
      <c r="E46" s="26">
        <v>414</v>
      </c>
      <c r="F46" s="26">
        <v>130</v>
      </c>
    </row>
    <row r="47" spans="1:241" s="8" customFormat="1" ht="78.75" x14ac:dyDescent="0.2">
      <c r="A47" s="81" t="s">
        <v>132</v>
      </c>
      <c r="B47" s="43" t="s">
        <v>28</v>
      </c>
      <c r="C47" s="26">
        <v>8466.7999999999993</v>
      </c>
      <c r="D47" s="26">
        <v>9609.7000000000007</v>
      </c>
      <c r="E47" s="26">
        <v>9473.9</v>
      </c>
      <c r="F47" s="26">
        <v>9344.9</v>
      </c>
    </row>
    <row r="48" spans="1:241" s="8" customFormat="1" ht="15.75" x14ac:dyDescent="0.2">
      <c r="A48" s="22" t="s">
        <v>133</v>
      </c>
      <c r="B48" s="23" t="s">
        <v>29</v>
      </c>
      <c r="C48" s="24">
        <f>SUM(C49:C51)</f>
        <v>1690.8000000000002</v>
      </c>
      <c r="D48" s="24">
        <f>SUM(D49:D51)</f>
        <v>2062.1</v>
      </c>
      <c r="E48" s="24">
        <f>SUM(E49:E51)</f>
        <v>2183.3999999999996</v>
      </c>
      <c r="F48" s="24">
        <f>SUM(F49:F51)</f>
        <v>2311.6999999999998</v>
      </c>
    </row>
    <row r="49" spans="1:240" customFormat="1" ht="63" x14ac:dyDescent="0.2">
      <c r="A49" s="28" t="s">
        <v>134</v>
      </c>
      <c r="B49" s="43" t="s">
        <v>201</v>
      </c>
      <c r="C49" s="26">
        <v>983.5</v>
      </c>
      <c r="D49" s="26">
        <v>1140</v>
      </c>
      <c r="E49" s="26">
        <v>1207</v>
      </c>
      <c r="F49" s="26">
        <v>1278</v>
      </c>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row>
    <row r="50" spans="1:240" customFormat="1" ht="63" x14ac:dyDescent="0.2">
      <c r="A50" s="28" t="s">
        <v>135</v>
      </c>
      <c r="B50" s="43" t="s">
        <v>290</v>
      </c>
      <c r="C50" s="26">
        <v>378.9</v>
      </c>
      <c r="D50" s="26">
        <v>411.9</v>
      </c>
      <c r="E50" s="26">
        <v>436.1</v>
      </c>
      <c r="F50" s="26">
        <v>461.7</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row>
    <row r="51" spans="1:240" customFormat="1" ht="63" x14ac:dyDescent="0.2">
      <c r="A51" s="28" t="s">
        <v>136</v>
      </c>
      <c r="B51" s="43" t="s">
        <v>202</v>
      </c>
      <c r="C51" s="26">
        <v>328.4</v>
      </c>
      <c r="D51" s="26">
        <v>510.2</v>
      </c>
      <c r="E51" s="26">
        <v>540.29999999999995</v>
      </c>
      <c r="F51" s="26">
        <v>572</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row>
    <row r="52" spans="1:240" customFormat="1" ht="31.5" x14ac:dyDescent="0.2">
      <c r="A52" s="22" t="s">
        <v>137</v>
      </c>
      <c r="B52" s="23" t="s">
        <v>203</v>
      </c>
      <c r="C52" s="24">
        <f>C53+C56</f>
        <v>8846.7000000000007</v>
      </c>
      <c r="D52" s="24">
        <f>D53+D56</f>
        <v>9135.2999999999993</v>
      </c>
      <c r="E52" s="24">
        <f>E53+E56</f>
        <v>8839.2000000000007</v>
      </c>
      <c r="F52" s="24">
        <f>F53+F56</f>
        <v>8843.2000000000007</v>
      </c>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row>
    <row r="53" spans="1:240" customFormat="1" ht="31.5" x14ac:dyDescent="0.2">
      <c r="A53" s="28" t="s">
        <v>138</v>
      </c>
      <c r="B53" s="43" t="s">
        <v>30</v>
      </c>
      <c r="C53" s="24">
        <f>SUM(C54:C55)</f>
        <v>6730</v>
      </c>
      <c r="D53" s="24">
        <f>SUM(D54:D55)</f>
        <v>6019.9</v>
      </c>
      <c r="E53" s="24">
        <f>SUM(E54:E55)</f>
        <v>6028.9</v>
      </c>
      <c r="F53" s="24">
        <f>SUM(F54:F55)</f>
        <v>6028.9</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row>
    <row r="54" spans="1:240" customFormat="1" ht="63" x14ac:dyDescent="0.2">
      <c r="A54" s="28" t="s">
        <v>139</v>
      </c>
      <c r="B54" s="43" t="s">
        <v>85</v>
      </c>
      <c r="C54" s="26">
        <v>5571.3</v>
      </c>
      <c r="D54" s="26">
        <v>4861.5</v>
      </c>
      <c r="E54" s="26">
        <v>4861.5</v>
      </c>
      <c r="F54" s="26">
        <v>4861.5</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row>
    <row r="55" spans="1:240" customFormat="1" ht="31.5" x14ac:dyDescent="0.2">
      <c r="A55" s="28" t="s">
        <v>140</v>
      </c>
      <c r="B55" s="43" t="s">
        <v>30</v>
      </c>
      <c r="C55" s="26">
        <v>1158.7</v>
      </c>
      <c r="D55" s="26">
        <v>1158.4000000000001</v>
      </c>
      <c r="E55" s="26">
        <v>1167.4000000000001</v>
      </c>
      <c r="F55" s="26">
        <v>1167.4000000000001</v>
      </c>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row>
    <row r="56" spans="1:240" customFormat="1" ht="15.75" x14ac:dyDescent="0.2">
      <c r="A56" s="22" t="s">
        <v>205</v>
      </c>
      <c r="B56" s="23" t="s">
        <v>204</v>
      </c>
      <c r="C56" s="24">
        <f>C57+C62</f>
        <v>2116.6999999999998</v>
      </c>
      <c r="D56" s="24">
        <f>D57+D62</f>
        <v>3115.4</v>
      </c>
      <c r="E56" s="24">
        <f>E57+E62</f>
        <v>2810.3</v>
      </c>
      <c r="F56" s="24">
        <f>F57+F62</f>
        <v>2814.3</v>
      </c>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row>
    <row r="57" spans="1:240" ht="31.5" x14ac:dyDescent="0.2">
      <c r="A57" s="28" t="s">
        <v>141</v>
      </c>
      <c r="B57" s="43" t="s">
        <v>57</v>
      </c>
      <c r="C57" s="26">
        <f>SUM(C58:C61)</f>
        <v>1315.2</v>
      </c>
      <c r="D57" s="26">
        <f>SUM(D58:D61)</f>
        <v>1574.2</v>
      </c>
      <c r="E57" s="26">
        <f>SUM(E58:E61)</f>
        <v>1258.4000000000001</v>
      </c>
      <c r="F57" s="26">
        <f>SUM(F58:F61)</f>
        <v>1292.3</v>
      </c>
    </row>
    <row r="58" spans="1:240" ht="31.5" x14ac:dyDescent="0.2">
      <c r="A58" s="28" t="s">
        <v>142</v>
      </c>
      <c r="B58" s="43" t="s">
        <v>57</v>
      </c>
      <c r="C58" s="26">
        <v>316.2</v>
      </c>
      <c r="D58" s="26">
        <v>401.2</v>
      </c>
      <c r="E58" s="26">
        <v>396.7</v>
      </c>
      <c r="F58" s="26">
        <v>396.9</v>
      </c>
    </row>
    <row r="59" spans="1:240" ht="31.5" x14ac:dyDescent="0.2">
      <c r="A59" s="28" t="s">
        <v>241</v>
      </c>
      <c r="B59" s="43" t="s">
        <v>57</v>
      </c>
      <c r="C59" s="26">
        <v>25.4</v>
      </c>
      <c r="D59" s="26">
        <v>38</v>
      </c>
      <c r="E59" s="26">
        <v>38</v>
      </c>
      <c r="F59" s="26">
        <v>38</v>
      </c>
    </row>
    <row r="60" spans="1:240" ht="31.5" x14ac:dyDescent="0.2">
      <c r="A60" s="28" t="s">
        <v>143</v>
      </c>
      <c r="B60" s="43" t="s">
        <v>57</v>
      </c>
      <c r="C60" s="26">
        <v>841.6</v>
      </c>
      <c r="D60" s="26">
        <v>984.3</v>
      </c>
      <c r="E60" s="26">
        <v>673</v>
      </c>
      <c r="F60" s="26">
        <v>706.7</v>
      </c>
    </row>
    <row r="61" spans="1:240" ht="31.5" x14ac:dyDescent="0.2">
      <c r="A61" s="28" t="s">
        <v>306</v>
      </c>
      <c r="B61" s="43" t="s">
        <v>57</v>
      </c>
      <c r="C61" s="26">
        <v>132</v>
      </c>
      <c r="D61" s="26">
        <v>150.69999999999999</v>
      </c>
      <c r="E61" s="26">
        <v>150.69999999999999</v>
      </c>
      <c r="F61" s="26">
        <v>150.69999999999999</v>
      </c>
    </row>
    <row r="62" spans="1:240" ht="15.75" x14ac:dyDescent="0.2">
      <c r="A62" s="28" t="s">
        <v>144</v>
      </c>
      <c r="B62" s="43" t="s">
        <v>206</v>
      </c>
      <c r="C62" s="26">
        <f>SUM(C63:C64)</f>
        <v>801.5</v>
      </c>
      <c r="D62" s="26">
        <f>SUM(D63:D64)</f>
        <v>1541.2</v>
      </c>
      <c r="E62" s="26">
        <f>SUM(E63:E64)</f>
        <v>1551.9</v>
      </c>
      <c r="F62" s="26">
        <f>SUM(F63:F64)</f>
        <v>1522</v>
      </c>
    </row>
    <row r="63" spans="1:240" ht="15.75" x14ac:dyDescent="0.2">
      <c r="A63" s="28" t="s">
        <v>145</v>
      </c>
      <c r="B63" s="43" t="s">
        <v>206</v>
      </c>
      <c r="C63" s="26">
        <v>503.6</v>
      </c>
      <c r="D63" s="26">
        <v>900.7</v>
      </c>
      <c r="E63" s="26">
        <v>911.4</v>
      </c>
      <c r="F63" s="26">
        <v>881.5</v>
      </c>
    </row>
    <row r="64" spans="1:240" ht="15.75" x14ac:dyDescent="0.2">
      <c r="A64" s="28" t="s">
        <v>146</v>
      </c>
      <c r="B64" s="43" t="s">
        <v>206</v>
      </c>
      <c r="C64" s="26">
        <v>297.89999999999998</v>
      </c>
      <c r="D64" s="26">
        <v>640.5</v>
      </c>
      <c r="E64" s="26">
        <v>640.5</v>
      </c>
      <c r="F64" s="26">
        <v>640.5</v>
      </c>
    </row>
    <row r="65" spans="1:8" ht="15.75" x14ac:dyDescent="0.2">
      <c r="A65" s="22" t="s">
        <v>207</v>
      </c>
      <c r="B65" s="23" t="s">
        <v>86</v>
      </c>
      <c r="C65" s="24">
        <f>SUM(C66:C73)</f>
        <v>28022.3</v>
      </c>
      <c r="D65" s="24">
        <f>SUM(D66:D73)</f>
        <v>26213.200000000001</v>
      </c>
      <c r="E65" s="24">
        <f>SUM(E66:E73)</f>
        <v>22523.9</v>
      </c>
      <c r="F65" s="24">
        <f>SUM(F66:F73)</f>
        <v>22238.400000000001</v>
      </c>
    </row>
    <row r="66" spans="1:8" ht="78.75" x14ac:dyDescent="0.2">
      <c r="A66" s="76" t="s">
        <v>228</v>
      </c>
      <c r="B66" s="43" t="s">
        <v>229</v>
      </c>
      <c r="C66" s="26">
        <v>10.8</v>
      </c>
      <c r="D66" s="26">
        <v>10.7</v>
      </c>
      <c r="E66" s="26">
        <v>10.7</v>
      </c>
      <c r="F66" s="26">
        <v>10.7</v>
      </c>
      <c r="G66" s="15"/>
    </row>
    <row r="67" spans="1:8" ht="78.75" x14ac:dyDescent="0.2">
      <c r="A67" s="76" t="s">
        <v>239</v>
      </c>
      <c r="B67" s="43" t="s">
        <v>229</v>
      </c>
      <c r="C67" s="26">
        <v>4.4000000000000004</v>
      </c>
      <c r="D67" s="26">
        <v>6.5</v>
      </c>
      <c r="E67" s="26">
        <v>6.5</v>
      </c>
      <c r="F67" s="26">
        <v>6.5</v>
      </c>
      <c r="G67" s="15"/>
    </row>
    <row r="68" spans="1:8" ht="94.5" x14ac:dyDescent="0.2">
      <c r="A68" s="28" t="s">
        <v>147</v>
      </c>
      <c r="B68" s="43" t="s">
        <v>31</v>
      </c>
      <c r="C68" s="26">
        <v>5992</v>
      </c>
      <c r="D68" s="26">
        <v>4578</v>
      </c>
      <c r="E68" s="26">
        <v>3888.7</v>
      </c>
      <c r="F68" s="26">
        <v>3603.2</v>
      </c>
    </row>
    <row r="69" spans="1:8" ht="94.5" x14ac:dyDescent="0.2">
      <c r="A69" s="28" t="s">
        <v>230</v>
      </c>
      <c r="B69" s="43" t="s">
        <v>231</v>
      </c>
      <c r="C69" s="26">
        <v>215.1</v>
      </c>
      <c r="D69" s="26">
        <v>138</v>
      </c>
      <c r="E69" s="26">
        <v>138</v>
      </c>
      <c r="F69" s="26">
        <v>138</v>
      </c>
    </row>
    <row r="70" spans="1:8" ht="47.25" x14ac:dyDescent="0.2">
      <c r="A70" s="81" t="s">
        <v>148</v>
      </c>
      <c r="B70" s="43" t="s">
        <v>32</v>
      </c>
      <c r="C70" s="26">
        <v>12780</v>
      </c>
      <c r="D70" s="26">
        <v>12780</v>
      </c>
      <c r="E70" s="26">
        <v>12780</v>
      </c>
      <c r="F70" s="26">
        <v>12780</v>
      </c>
    </row>
    <row r="71" spans="1:8" ht="47.25" x14ac:dyDescent="0.2">
      <c r="A71" s="81" t="s">
        <v>149</v>
      </c>
      <c r="B71" s="87" t="s">
        <v>33</v>
      </c>
      <c r="C71" s="26">
        <v>800</v>
      </c>
      <c r="D71" s="26">
        <v>800</v>
      </c>
      <c r="E71" s="26">
        <v>800</v>
      </c>
      <c r="F71" s="26">
        <v>800</v>
      </c>
    </row>
    <row r="72" spans="1:8" ht="78.75" x14ac:dyDescent="0.2">
      <c r="A72" s="81" t="s">
        <v>150</v>
      </c>
      <c r="B72" s="44" t="s">
        <v>34</v>
      </c>
      <c r="C72" s="26">
        <v>3220</v>
      </c>
      <c r="D72" s="26">
        <v>4900</v>
      </c>
      <c r="E72" s="26">
        <v>4900</v>
      </c>
      <c r="F72" s="26">
        <v>4900</v>
      </c>
    </row>
    <row r="73" spans="1:8" ht="47.25" x14ac:dyDescent="0.2">
      <c r="A73" s="81" t="s">
        <v>151</v>
      </c>
      <c r="B73" s="44" t="s">
        <v>305</v>
      </c>
      <c r="C73" s="26">
        <v>5000</v>
      </c>
      <c r="D73" s="26">
        <v>3000</v>
      </c>
      <c r="E73" s="26">
        <v>0</v>
      </c>
      <c r="F73" s="26">
        <v>0</v>
      </c>
    </row>
    <row r="74" spans="1:8" ht="15.75" x14ac:dyDescent="0.2">
      <c r="A74" s="22" t="s">
        <v>152</v>
      </c>
      <c r="B74" s="23" t="s">
        <v>60</v>
      </c>
      <c r="C74" s="53">
        <f>SUM(C75:C104)</f>
        <v>6385.5</v>
      </c>
      <c r="D74" s="53">
        <f>SUM(D75:D104)</f>
        <v>7666.0999999999995</v>
      </c>
      <c r="E74" s="53">
        <f>SUM(E75:E104)</f>
        <v>7688.0999999999995</v>
      </c>
      <c r="F74" s="53">
        <f>SUM(F75:F104)</f>
        <v>7690.0999999999995</v>
      </c>
    </row>
    <row r="75" spans="1:8" ht="78.75" x14ac:dyDescent="0.2">
      <c r="A75" s="76" t="s">
        <v>93</v>
      </c>
      <c r="B75" s="43" t="s">
        <v>208</v>
      </c>
      <c r="C75" s="54">
        <v>24.5</v>
      </c>
      <c r="D75" s="54">
        <v>48.3</v>
      </c>
      <c r="E75" s="54">
        <v>48.3</v>
      </c>
      <c r="F75" s="54">
        <v>48.3</v>
      </c>
    </row>
    <row r="76" spans="1:8" ht="78.75" x14ac:dyDescent="0.2">
      <c r="A76" s="76" t="s">
        <v>94</v>
      </c>
      <c r="B76" s="43" t="s">
        <v>208</v>
      </c>
      <c r="C76" s="54">
        <v>46.5</v>
      </c>
      <c r="D76" s="54">
        <v>27.4</v>
      </c>
      <c r="E76" s="54">
        <v>27.4</v>
      </c>
      <c r="F76" s="54">
        <v>27.4</v>
      </c>
      <c r="H76" s="16"/>
    </row>
    <row r="77" spans="1:8" ht="94.5" x14ac:dyDescent="0.2">
      <c r="A77" s="76" t="s">
        <v>95</v>
      </c>
      <c r="B77" s="44" t="s">
        <v>209</v>
      </c>
      <c r="C77" s="54">
        <v>17.8</v>
      </c>
      <c r="D77" s="54">
        <v>43.7</v>
      </c>
      <c r="E77" s="54">
        <v>43.7</v>
      </c>
      <c r="F77" s="54">
        <v>43.7</v>
      </c>
    </row>
    <row r="78" spans="1:8" ht="94.5" x14ac:dyDescent="0.2">
      <c r="A78" s="76" t="s">
        <v>96</v>
      </c>
      <c r="B78" s="44" t="s">
        <v>209</v>
      </c>
      <c r="C78" s="54">
        <v>186.2</v>
      </c>
      <c r="D78" s="54">
        <v>194.4</v>
      </c>
      <c r="E78" s="54">
        <v>194.4</v>
      </c>
      <c r="F78" s="54">
        <v>194.4</v>
      </c>
    </row>
    <row r="79" spans="1:8" ht="94.5" x14ac:dyDescent="0.2">
      <c r="A79" s="83" t="s">
        <v>97</v>
      </c>
      <c r="B79" s="84" t="s">
        <v>291</v>
      </c>
      <c r="C79" s="54">
        <v>9.5</v>
      </c>
      <c r="D79" s="54">
        <v>18.5</v>
      </c>
      <c r="E79" s="54">
        <v>18.5</v>
      </c>
      <c r="F79" s="54">
        <v>18.5</v>
      </c>
    </row>
    <row r="80" spans="1:8" ht="78.75" x14ac:dyDescent="0.2">
      <c r="A80" s="83" t="s">
        <v>98</v>
      </c>
      <c r="B80" s="84" t="s">
        <v>210</v>
      </c>
      <c r="C80" s="54">
        <v>30.4</v>
      </c>
      <c r="D80" s="54">
        <v>3.9</v>
      </c>
      <c r="E80" s="54">
        <v>3.9</v>
      </c>
      <c r="F80" s="54">
        <v>3.9</v>
      </c>
    </row>
    <row r="81" spans="1:243" ht="78.75" x14ac:dyDescent="0.2">
      <c r="A81" s="83" t="s">
        <v>99</v>
      </c>
      <c r="B81" s="84" t="s">
        <v>211</v>
      </c>
      <c r="C81" s="54">
        <v>9.4</v>
      </c>
      <c r="D81" s="54">
        <v>8.6</v>
      </c>
      <c r="E81" s="54">
        <v>8.6</v>
      </c>
      <c r="F81" s="54">
        <v>8.6</v>
      </c>
    </row>
    <row r="82" spans="1:243" ht="94.5" x14ac:dyDescent="0.2">
      <c r="A82" s="83" t="s">
        <v>100</v>
      </c>
      <c r="B82" s="84" t="s">
        <v>292</v>
      </c>
      <c r="C82" s="54">
        <v>6.9</v>
      </c>
      <c r="D82" s="54">
        <v>0</v>
      </c>
      <c r="E82" s="54">
        <v>0</v>
      </c>
      <c r="F82" s="54">
        <v>0</v>
      </c>
    </row>
    <row r="83" spans="1:243" ht="94.5" x14ac:dyDescent="0.2">
      <c r="A83" s="83" t="s">
        <v>296</v>
      </c>
      <c r="B83" s="84" t="s">
        <v>297</v>
      </c>
      <c r="C83" s="54">
        <v>0.2</v>
      </c>
      <c r="D83" s="54">
        <v>0.2</v>
      </c>
      <c r="E83" s="54">
        <v>0.2</v>
      </c>
      <c r="F83" s="54">
        <v>0.2</v>
      </c>
    </row>
    <row r="84" spans="1:243" ht="78.75" x14ac:dyDescent="0.2">
      <c r="A84" s="83" t="s">
        <v>298</v>
      </c>
      <c r="B84" s="84" t="s">
        <v>299</v>
      </c>
      <c r="C84" s="54">
        <v>171.9</v>
      </c>
      <c r="D84" s="54">
        <v>0</v>
      </c>
      <c r="E84" s="54">
        <v>0</v>
      </c>
      <c r="F84" s="54">
        <v>0</v>
      </c>
    </row>
    <row r="85" spans="1:243" ht="78.75" x14ac:dyDescent="0.2">
      <c r="A85" s="83" t="s">
        <v>346</v>
      </c>
      <c r="B85" s="84" t="s">
        <v>347</v>
      </c>
      <c r="C85" s="54">
        <v>0</v>
      </c>
      <c r="D85" s="54">
        <v>2.1</v>
      </c>
      <c r="E85" s="54">
        <v>2.1</v>
      </c>
      <c r="F85" s="54">
        <v>2.1</v>
      </c>
    </row>
    <row r="86" spans="1:243" ht="94.5" x14ac:dyDescent="0.2">
      <c r="A86" s="85" t="s">
        <v>101</v>
      </c>
      <c r="B86" s="84" t="s">
        <v>212</v>
      </c>
      <c r="C86" s="54">
        <v>474</v>
      </c>
      <c r="D86" s="54">
        <v>431.3</v>
      </c>
      <c r="E86" s="54">
        <v>431.3</v>
      </c>
      <c r="F86" s="54">
        <v>431.3</v>
      </c>
    </row>
    <row r="87" spans="1:243" s="10" customFormat="1" ht="110.25" x14ac:dyDescent="0.2">
      <c r="A87" s="85" t="s">
        <v>102</v>
      </c>
      <c r="B87" s="84" t="s">
        <v>213</v>
      </c>
      <c r="C87" s="54">
        <v>174.8</v>
      </c>
      <c r="D87" s="54">
        <v>10.8</v>
      </c>
      <c r="E87" s="54">
        <v>10.8</v>
      </c>
      <c r="F87" s="54">
        <v>10.8</v>
      </c>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row>
    <row r="88" spans="1:243" s="10" customFormat="1" ht="78.75" x14ac:dyDescent="0.2">
      <c r="A88" s="85" t="s">
        <v>348</v>
      </c>
      <c r="B88" s="84" t="s">
        <v>349</v>
      </c>
      <c r="C88" s="54">
        <v>0</v>
      </c>
      <c r="D88" s="54">
        <v>0.9</v>
      </c>
      <c r="E88" s="54">
        <v>0.9</v>
      </c>
      <c r="F88" s="54">
        <v>0.9</v>
      </c>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row>
    <row r="89" spans="1:243" s="8" customFormat="1" ht="94.5" x14ac:dyDescent="0.2">
      <c r="A89" s="85" t="s">
        <v>103</v>
      </c>
      <c r="B89" s="84" t="s">
        <v>293</v>
      </c>
      <c r="C89" s="54">
        <v>13.6</v>
      </c>
      <c r="D89" s="54">
        <v>9.1</v>
      </c>
      <c r="E89" s="54">
        <v>9.1</v>
      </c>
      <c r="F89" s="54">
        <v>9.1</v>
      </c>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row>
    <row r="90" spans="1:243" s="8" customFormat="1" ht="78.75" x14ac:dyDescent="0.2">
      <c r="A90" s="85" t="s">
        <v>240</v>
      </c>
      <c r="B90" s="84" t="s">
        <v>214</v>
      </c>
      <c r="C90" s="54">
        <v>0.2</v>
      </c>
      <c r="D90" s="54">
        <v>1.8</v>
      </c>
      <c r="E90" s="54">
        <v>1.8</v>
      </c>
      <c r="F90" s="54">
        <v>1.8</v>
      </c>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row>
    <row r="91" spans="1:243" s="8" customFormat="1" ht="78.75" x14ac:dyDescent="0.2">
      <c r="A91" s="81" t="s">
        <v>104</v>
      </c>
      <c r="B91" s="84" t="s">
        <v>214</v>
      </c>
      <c r="C91" s="54">
        <v>530.29999999999995</v>
      </c>
      <c r="D91" s="54">
        <v>145.4</v>
      </c>
      <c r="E91" s="54">
        <v>145.4</v>
      </c>
      <c r="F91" s="54">
        <v>145.4</v>
      </c>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row>
    <row r="92" spans="1:243" s="8" customFormat="1" ht="78.75" x14ac:dyDescent="0.2">
      <c r="A92" s="81" t="s">
        <v>300</v>
      </c>
      <c r="B92" s="84" t="s">
        <v>214</v>
      </c>
      <c r="C92" s="54">
        <v>2</v>
      </c>
      <c r="D92" s="54">
        <v>0</v>
      </c>
      <c r="E92" s="54">
        <v>0</v>
      </c>
      <c r="F92" s="54">
        <v>0</v>
      </c>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row>
    <row r="93" spans="1:243" s="8" customFormat="1" ht="94.5" x14ac:dyDescent="0.2">
      <c r="A93" s="81" t="s">
        <v>105</v>
      </c>
      <c r="B93" s="43" t="s">
        <v>215</v>
      </c>
      <c r="C93" s="54">
        <v>73</v>
      </c>
      <c r="D93" s="54">
        <v>84</v>
      </c>
      <c r="E93" s="54">
        <v>84</v>
      </c>
      <c r="F93" s="54">
        <v>84</v>
      </c>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row>
    <row r="94" spans="1:243" ht="94.5" x14ac:dyDescent="0.2">
      <c r="A94" s="81" t="s">
        <v>106</v>
      </c>
      <c r="B94" s="43" t="s">
        <v>215</v>
      </c>
      <c r="C94" s="54">
        <v>606.9</v>
      </c>
      <c r="D94" s="54">
        <v>880.2</v>
      </c>
      <c r="E94" s="54">
        <v>880.2</v>
      </c>
      <c r="F94" s="54">
        <v>880.2</v>
      </c>
    </row>
    <row r="95" spans="1:243" ht="47.25" x14ac:dyDescent="0.2">
      <c r="A95" s="85" t="s">
        <v>107</v>
      </c>
      <c r="B95" s="84" t="s">
        <v>216</v>
      </c>
      <c r="C95" s="54">
        <v>117.1</v>
      </c>
      <c r="D95" s="54">
        <v>121.2</v>
      </c>
      <c r="E95" s="54">
        <v>121.2</v>
      </c>
      <c r="F95" s="54">
        <v>121.2</v>
      </c>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row>
    <row r="96" spans="1:243" s="8" customFormat="1" ht="63" x14ac:dyDescent="0.2">
      <c r="A96" s="81" t="s">
        <v>71</v>
      </c>
      <c r="B96" s="43" t="s">
        <v>217</v>
      </c>
      <c r="C96" s="54">
        <v>2827.4</v>
      </c>
      <c r="D96" s="54">
        <v>3222.7</v>
      </c>
      <c r="E96" s="54">
        <v>3222.7</v>
      </c>
      <c r="F96" s="54">
        <v>3222.7</v>
      </c>
    </row>
    <row r="97" spans="1:243" s="8" customFormat="1" ht="47.25" x14ac:dyDescent="0.2">
      <c r="A97" s="81" t="s">
        <v>350</v>
      </c>
      <c r="B97" s="43" t="s">
        <v>351</v>
      </c>
      <c r="C97" s="54">
        <v>0</v>
      </c>
      <c r="D97" s="54">
        <v>80.7</v>
      </c>
      <c r="E97" s="54">
        <v>80.7</v>
      </c>
      <c r="F97" s="54">
        <v>80.7</v>
      </c>
    </row>
    <row r="98" spans="1:243" s="12" customFormat="1" ht="157.5" x14ac:dyDescent="0.2">
      <c r="A98" s="85" t="s">
        <v>108</v>
      </c>
      <c r="B98" s="84" t="s">
        <v>109</v>
      </c>
      <c r="C98" s="54">
        <v>84.4</v>
      </c>
      <c r="D98" s="54">
        <v>72.2</v>
      </c>
      <c r="E98" s="54">
        <v>72.2</v>
      </c>
      <c r="F98" s="54">
        <v>72.2</v>
      </c>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row>
    <row r="99" spans="1:243" s="12" customFormat="1" ht="63" x14ac:dyDescent="0.2">
      <c r="A99" s="81" t="s">
        <v>111</v>
      </c>
      <c r="B99" s="43" t="s">
        <v>110</v>
      </c>
      <c r="C99" s="54">
        <v>30</v>
      </c>
      <c r="D99" s="54">
        <v>3.2</v>
      </c>
      <c r="E99" s="54">
        <v>3.2</v>
      </c>
      <c r="F99" s="54">
        <v>3.2</v>
      </c>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row>
    <row r="100" spans="1:243" s="12" customFormat="1" ht="63" x14ac:dyDescent="0.2">
      <c r="A100" s="81" t="s">
        <v>112</v>
      </c>
      <c r="B100" s="43" t="s">
        <v>110</v>
      </c>
      <c r="C100" s="54">
        <v>200</v>
      </c>
      <c r="D100" s="54">
        <v>800</v>
      </c>
      <c r="E100" s="54">
        <v>800</v>
      </c>
      <c r="F100" s="54">
        <v>800</v>
      </c>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row>
    <row r="101" spans="1:243" s="12" customFormat="1" ht="63" x14ac:dyDescent="0.2">
      <c r="A101" s="81" t="s">
        <v>153</v>
      </c>
      <c r="B101" s="43" t="s">
        <v>110</v>
      </c>
      <c r="C101" s="54">
        <v>100</v>
      </c>
      <c r="D101" s="54">
        <v>50</v>
      </c>
      <c r="E101" s="54">
        <v>50</v>
      </c>
      <c r="F101" s="54">
        <v>50</v>
      </c>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row>
    <row r="102" spans="1:243" s="12" customFormat="1" ht="78.75" x14ac:dyDescent="0.2">
      <c r="A102" s="81" t="s">
        <v>154</v>
      </c>
      <c r="B102" s="43" t="s">
        <v>218</v>
      </c>
      <c r="C102" s="54">
        <v>136</v>
      </c>
      <c r="D102" s="54">
        <v>26</v>
      </c>
      <c r="E102" s="54">
        <v>28</v>
      </c>
      <c r="F102" s="54">
        <v>30</v>
      </c>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row>
    <row r="103" spans="1:243" s="12" customFormat="1" ht="110.25" x14ac:dyDescent="0.2">
      <c r="A103" s="81" t="s">
        <v>113</v>
      </c>
      <c r="B103" s="43" t="s">
        <v>294</v>
      </c>
      <c r="C103" s="54">
        <v>410</v>
      </c>
      <c r="D103" s="54">
        <v>129.5</v>
      </c>
      <c r="E103" s="54">
        <v>129.5</v>
      </c>
      <c r="F103" s="54">
        <v>129.5</v>
      </c>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row>
    <row r="104" spans="1:243" s="13" customFormat="1" ht="110.25" x14ac:dyDescent="0.2">
      <c r="A104" s="81" t="s">
        <v>295</v>
      </c>
      <c r="B104" s="43" t="s">
        <v>294</v>
      </c>
      <c r="C104" s="54">
        <v>102.5</v>
      </c>
      <c r="D104" s="54">
        <v>1250</v>
      </c>
      <c r="E104" s="54">
        <v>1270</v>
      </c>
      <c r="F104" s="54">
        <v>1270</v>
      </c>
      <c r="G104" s="11"/>
      <c r="H104" s="11"/>
      <c r="I104" s="11"/>
      <c r="J104" s="17"/>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11"/>
      <c r="ID104" s="11"/>
      <c r="IE104" s="11"/>
      <c r="IF104" s="11"/>
      <c r="IG104" s="11"/>
      <c r="IH104" s="11"/>
      <c r="II104" s="11"/>
    </row>
    <row r="105" spans="1:243" s="13" customFormat="1" ht="15.75" x14ac:dyDescent="0.2">
      <c r="A105" s="22" t="s">
        <v>155</v>
      </c>
      <c r="B105" s="23" t="s">
        <v>35</v>
      </c>
      <c r="C105" s="24">
        <f>C106</f>
        <v>306.60000000000002</v>
      </c>
      <c r="D105" s="24">
        <f>D106</f>
        <v>0</v>
      </c>
      <c r="E105" s="24">
        <f>E106</f>
        <v>0</v>
      </c>
      <c r="F105" s="24">
        <f>F106</f>
        <v>0</v>
      </c>
      <c r="G105" s="11"/>
      <c r="H105" s="11"/>
      <c r="I105" s="11"/>
      <c r="J105" s="17"/>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c r="II105" s="11"/>
    </row>
    <row r="106" spans="1:243" s="12" customFormat="1" ht="15.75" x14ac:dyDescent="0.2">
      <c r="A106" s="28" t="s">
        <v>219</v>
      </c>
      <c r="B106" s="43" t="s">
        <v>332</v>
      </c>
      <c r="C106" s="26">
        <v>306.60000000000002</v>
      </c>
      <c r="D106" s="26">
        <v>0</v>
      </c>
      <c r="E106" s="26">
        <v>0</v>
      </c>
      <c r="F106" s="26">
        <v>0</v>
      </c>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row>
    <row r="107" spans="1:243" s="12" customFormat="1" ht="15.75" x14ac:dyDescent="0.2">
      <c r="A107" s="97" t="s">
        <v>36</v>
      </c>
      <c r="B107" s="98"/>
      <c r="C107" s="24">
        <f>C105+C74+C65+C52+C48+C37</f>
        <v>123475.9</v>
      </c>
      <c r="D107" s="24">
        <f>D105+D74+D65+D52+D48+D37</f>
        <v>120147.20000000001</v>
      </c>
      <c r="E107" s="24">
        <f>E105+E74+E65+E52+E48+E37</f>
        <v>115900.29999999999</v>
      </c>
      <c r="F107" s="24">
        <f>F105+F74+F65+F52+F48+F37</f>
        <v>115336.09999999999</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row>
    <row r="108" spans="1:243" s="12" customFormat="1" ht="15.75" x14ac:dyDescent="0.2">
      <c r="A108" s="22" t="s">
        <v>220</v>
      </c>
      <c r="B108" s="45" t="s">
        <v>37</v>
      </c>
      <c r="C108" s="24">
        <f>C107+C36</f>
        <v>2315598.6</v>
      </c>
      <c r="D108" s="92">
        <f>D107+D36</f>
        <v>2690707.1000000006</v>
      </c>
      <c r="E108" s="92">
        <f>E107+E36</f>
        <v>2902039</v>
      </c>
      <c r="F108" s="92">
        <f>F107+F36</f>
        <v>3115141.6</v>
      </c>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row>
    <row r="109" spans="1:243" s="12" customFormat="1" ht="31.5" x14ac:dyDescent="0.2">
      <c r="A109" s="22" t="s">
        <v>156</v>
      </c>
      <c r="B109" s="45" t="s">
        <v>38</v>
      </c>
      <c r="C109" s="24">
        <f>C110+C113+C167+C208</f>
        <v>4091791.0999999992</v>
      </c>
      <c r="D109" s="92">
        <f>D110+D113+D167+D208</f>
        <v>4674504.2000000011</v>
      </c>
      <c r="E109" s="92">
        <f>E110+E113+E167+E208</f>
        <v>4037330.7000000011</v>
      </c>
      <c r="F109" s="92">
        <f>F110+F113+F167+F208</f>
        <v>3899324</v>
      </c>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row>
    <row r="110" spans="1:243" s="12" customFormat="1" ht="15.75" x14ac:dyDescent="0.2">
      <c r="A110" s="22" t="s">
        <v>157</v>
      </c>
      <c r="B110" s="23" t="s">
        <v>221</v>
      </c>
      <c r="C110" s="24">
        <f>SUM(C111:C112)</f>
        <v>337788.7</v>
      </c>
      <c r="D110" s="92">
        <f>SUM(D111:D112)</f>
        <v>486197</v>
      </c>
      <c r="E110" s="92">
        <f>SUM(E111:E112)</f>
        <v>269077</v>
      </c>
      <c r="F110" s="92">
        <f>SUM(F111:F112)</f>
        <v>254005</v>
      </c>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row>
    <row r="111" spans="1:243" s="12" customFormat="1" ht="31.5" x14ac:dyDescent="0.2">
      <c r="A111" s="28" t="s">
        <v>158</v>
      </c>
      <c r="B111" s="43" t="s">
        <v>222</v>
      </c>
      <c r="C111" s="26">
        <v>237227</v>
      </c>
      <c r="D111" s="93">
        <v>308963</v>
      </c>
      <c r="E111" s="93">
        <v>91843</v>
      </c>
      <c r="F111" s="93">
        <v>76771</v>
      </c>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row>
    <row r="112" spans="1:243" s="12" customFormat="1" ht="47.25" x14ac:dyDescent="0.2">
      <c r="A112" s="28" t="s">
        <v>87</v>
      </c>
      <c r="B112" s="43" t="s">
        <v>90</v>
      </c>
      <c r="C112" s="26">
        <v>100561.7</v>
      </c>
      <c r="D112" s="93">
        <v>177234</v>
      </c>
      <c r="E112" s="93">
        <v>177234</v>
      </c>
      <c r="F112" s="93">
        <v>177234</v>
      </c>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row>
    <row r="113" spans="1:241" s="12" customFormat="1" ht="31.5" x14ac:dyDescent="0.2">
      <c r="A113" s="22" t="s">
        <v>159</v>
      </c>
      <c r="B113" s="23" t="s">
        <v>39</v>
      </c>
      <c r="C113" s="24">
        <f>SUM(C114:C166)</f>
        <v>890005.6</v>
      </c>
      <c r="D113" s="24">
        <f>SUM(D114:D166)</f>
        <v>1200823.0000000005</v>
      </c>
      <c r="E113" s="24">
        <f>SUM(E114:E166)</f>
        <v>724227.6</v>
      </c>
      <c r="F113" s="24">
        <f>SUM(F114:F166)</f>
        <v>550870.79999999993</v>
      </c>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row>
    <row r="114" spans="1:241" s="12" customFormat="1" ht="94.5" x14ac:dyDescent="0.2">
      <c r="A114" s="28" t="s">
        <v>160</v>
      </c>
      <c r="B114" s="43" t="s">
        <v>271</v>
      </c>
      <c r="C114" s="26">
        <v>92353.3</v>
      </c>
      <c r="D114" s="26">
        <v>94353.3</v>
      </c>
      <c r="E114" s="26">
        <v>87402.1</v>
      </c>
      <c r="F114" s="26">
        <v>86057.1</v>
      </c>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row>
    <row r="115" spans="1:241" ht="94.5" x14ac:dyDescent="0.2">
      <c r="A115" s="28" t="s">
        <v>160</v>
      </c>
      <c r="B115" s="43" t="s">
        <v>359</v>
      </c>
      <c r="C115" s="26">
        <v>0</v>
      </c>
      <c r="D115" s="26">
        <v>204161</v>
      </c>
      <c r="E115" s="26">
        <v>0</v>
      </c>
      <c r="F115" s="26">
        <v>0</v>
      </c>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row>
    <row r="116" spans="1:241" ht="31.5" x14ac:dyDescent="0.2">
      <c r="A116" s="28" t="s">
        <v>370</v>
      </c>
      <c r="B116" s="43" t="s">
        <v>371</v>
      </c>
      <c r="C116" s="26">
        <v>4164.7</v>
      </c>
      <c r="D116" s="26">
        <v>3306.4</v>
      </c>
      <c r="E116" s="26">
        <v>0</v>
      </c>
      <c r="F116" s="26">
        <v>0</v>
      </c>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row>
    <row r="117" spans="1:241" s="12" customFormat="1" ht="94.5" x14ac:dyDescent="0.2">
      <c r="A117" s="28" t="s">
        <v>372</v>
      </c>
      <c r="B117" s="43" t="s">
        <v>338</v>
      </c>
      <c r="C117" s="26">
        <v>4725.3999999999996</v>
      </c>
      <c r="D117" s="26">
        <v>3793.1</v>
      </c>
      <c r="E117" s="26">
        <v>0</v>
      </c>
      <c r="F117" s="26">
        <v>0</v>
      </c>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row>
    <row r="118" spans="1:241" s="12" customFormat="1" ht="63" x14ac:dyDescent="0.2">
      <c r="A118" s="28" t="s">
        <v>235</v>
      </c>
      <c r="B118" s="43" t="s">
        <v>236</v>
      </c>
      <c r="C118" s="26">
        <v>108141.1</v>
      </c>
      <c r="D118" s="26">
        <v>115541.6</v>
      </c>
      <c r="E118" s="26">
        <v>111900.5</v>
      </c>
      <c r="F118" s="26">
        <v>107405</v>
      </c>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row>
    <row r="119" spans="1:241" s="12" customFormat="1" ht="63" x14ac:dyDescent="0.2">
      <c r="A119" s="28" t="s">
        <v>374</v>
      </c>
      <c r="B119" s="43" t="s">
        <v>375</v>
      </c>
      <c r="C119" s="26">
        <v>0</v>
      </c>
      <c r="D119" s="26">
        <v>106349.4</v>
      </c>
      <c r="E119" s="26">
        <v>0</v>
      </c>
      <c r="F119" s="26">
        <v>0</v>
      </c>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row>
    <row r="120" spans="1:241" s="12" customFormat="1" ht="47.25" x14ac:dyDescent="0.2">
      <c r="A120" s="28" t="s">
        <v>232</v>
      </c>
      <c r="B120" s="46" t="s">
        <v>233</v>
      </c>
      <c r="C120" s="26">
        <v>786.9</v>
      </c>
      <c r="D120" s="26">
        <v>0</v>
      </c>
      <c r="E120" s="26">
        <v>0</v>
      </c>
      <c r="F120" s="26">
        <v>0</v>
      </c>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row>
    <row r="121" spans="1:241" s="12" customFormat="1" ht="31.5" x14ac:dyDescent="0.2">
      <c r="A121" s="28" t="s">
        <v>316</v>
      </c>
      <c r="B121" s="46" t="s">
        <v>317</v>
      </c>
      <c r="C121" s="26">
        <v>1921.9</v>
      </c>
      <c r="D121" s="26">
        <v>141.80000000000001</v>
      </c>
      <c r="E121" s="26">
        <v>0</v>
      </c>
      <c r="F121" s="26">
        <v>0</v>
      </c>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row>
    <row r="122" spans="1:241" s="12" customFormat="1" ht="63" x14ac:dyDescent="0.2">
      <c r="A122" s="48" t="s">
        <v>161</v>
      </c>
      <c r="B122" s="43" t="s">
        <v>365</v>
      </c>
      <c r="C122" s="26">
        <v>808.3</v>
      </c>
      <c r="D122" s="26">
        <v>711.9</v>
      </c>
      <c r="E122" s="26">
        <v>712.8</v>
      </c>
      <c r="F122" s="26">
        <v>731.4</v>
      </c>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row>
    <row r="123" spans="1:241" s="12" customFormat="1" ht="63" x14ac:dyDescent="0.2">
      <c r="A123" s="48" t="s">
        <v>161</v>
      </c>
      <c r="B123" s="49" t="s">
        <v>255</v>
      </c>
      <c r="C123" s="26">
        <v>0</v>
      </c>
      <c r="D123" s="26">
        <v>0</v>
      </c>
      <c r="E123" s="26">
        <v>3769.3</v>
      </c>
      <c r="F123" s="26">
        <v>0</v>
      </c>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row>
    <row r="124" spans="1:241" ht="47.25" x14ac:dyDescent="0.2">
      <c r="A124" s="48" t="s">
        <v>161</v>
      </c>
      <c r="B124" s="60" t="s">
        <v>315</v>
      </c>
      <c r="C124" s="26">
        <v>63.3</v>
      </c>
      <c r="D124" s="26">
        <v>0</v>
      </c>
      <c r="E124" s="26">
        <v>0</v>
      </c>
      <c r="F124" s="26">
        <v>0</v>
      </c>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row>
    <row r="125" spans="1:241" s="12" customFormat="1" ht="31.5" x14ac:dyDescent="0.2">
      <c r="A125" s="47" t="s">
        <v>162</v>
      </c>
      <c r="B125" s="44" t="s">
        <v>88</v>
      </c>
      <c r="C125" s="26">
        <v>58937.8</v>
      </c>
      <c r="D125" s="26">
        <v>53377.8</v>
      </c>
      <c r="E125" s="26">
        <v>0</v>
      </c>
      <c r="F125" s="26">
        <v>0</v>
      </c>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row>
    <row r="126" spans="1:241" s="12" customFormat="1" ht="31.5" x14ac:dyDescent="0.2">
      <c r="A126" s="47" t="s">
        <v>319</v>
      </c>
      <c r="B126" s="44" t="s">
        <v>318</v>
      </c>
      <c r="C126" s="26">
        <v>133053.29999999999</v>
      </c>
      <c r="D126" s="26">
        <v>0</v>
      </c>
      <c r="E126" s="26">
        <v>0</v>
      </c>
      <c r="F126" s="26">
        <v>0</v>
      </c>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row>
    <row r="127" spans="1:241" s="12" customFormat="1" ht="47.25" x14ac:dyDescent="0.2">
      <c r="A127" s="47" t="s">
        <v>368</v>
      </c>
      <c r="B127" s="44" t="s">
        <v>369</v>
      </c>
      <c r="C127" s="26">
        <v>0</v>
      </c>
      <c r="D127" s="26">
        <v>0</v>
      </c>
      <c r="E127" s="26">
        <v>0</v>
      </c>
      <c r="F127" s="26">
        <v>16000</v>
      </c>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row>
    <row r="128" spans="1:241" s="12" customFormat="1" ht="63" x14ac:dyDescent="0.2">
      <c r="A128" s="28" t="s">
        <v>163</v>
      </c>
      <c r="B128" s="46" t="s">
        <v>247</v>
      </c>
      <c r="C128" s="26">
        <v>55245.599999999999</v>
      </c>
      <c r="D128" s="26">
        <v>0</v>
      </c>
      <c r="E128" s="26">
        <v>0</v>
      </c>
      <c r="F128" s="26">
        <v>0</v>
      </c>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row>
    <row r="129" spans="1:241" s="12" customFormat="1" ht="78.75" x14ac:dyDescent="0.2">
      <c r="A129" s="28" t="s">
        <v>163</v>
      </c>
      <c r="B129" s="46" t="s">
        <v>360</v>
      </c>
      <c r="C129" s="26">
        <v>0</v>
      </c>
      <c r="D129" s="26">
        <v>160000</v>
      </c>
      <c r="E129" s="26">
        <v>0</v>
      </c>
      <c r="F129" s="26">
        <v>0</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row>
    <row r="130" spans="1:241" s="12" customFormat="1" ht="31.5" x14ac:dyDescent="0.2">
      <c r="A130" s="47" t="s">
        <v>164</v>
      </c>
      <c r="B130" s="43" t="s">
        <v>267</v>
      </c>
      <c r="C130" s="26">
        <v>135038.29999999999</v>
      </c>
      <c r="D130" s="26">
        <v>0</v>
      </c>
      <c r="E130" s="26">
        <v>0</v>
      </c>
      <c r="F130" s="26">
        <v>0</v>
      </c>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row>
    <row r="131" spans="1:241" s="12" customFormat="1" ht="47.25" x14ac:dyDescent="0.2">
      <c r="A131" s="47" t="s">
        <v>164</v>
      </c>
      <c r="B131" s="43" t="s">
        <v>373</v>
      </c>
      <c r="C131" s="26">
        <v>0</v>
      </c>
      <c r="D131" s="26">
        <v>54.6</v>
      </c>
      <c r="E131" s="26">
        <v>0</v>
      </c>
      <c r="F131" s="26">
        <v>0</v>
      </c>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row>
    <row r="132" spans="1:241" s="12" customFormat="1" ht="63" x14ac:dyDescent="0.2">
      <c r="A132" s="47" t="s">
        <v>164</v>
      </c>
      <c r="B132" s="43" t="s">
        <v>268</v>
      </c>
      <c r="C132" s="26">
        <v>100000</v>
      </c>
      <c r="D132" s="26">
        <v>100000</v>
      </c>
      <c r="E132" s="26">
        <v>100000</v>
      </c>
      <c r="F132" s="26">
        <v>100000</v>
      </c>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row>
    <row r="133" spans="1:241" s="12" customFormat="1" ht="63" x14ac:dyDescent="0.2">
      <c r="A133" s="47" t="s">
        <v>164</v>
      </c>
      <c r="B133" s="43" t="s">
        <v>333</v>
      </c>
      <c r="C133" s="26">
        <v>5000</v>
      </c>
      <c r="D133" s="26">
        <v>4343.2</v>
      </c>
      <c r="E133" s="26">
        <v>4343.2</v>
      </c>
      <c r="F133" s="26">
        <v>4343.2</v>
      </c>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row>
    <row r="134" spans="1:241" s="12" customFormat="1" ht="94.5" x14ac:dyDescent="0.2">
      <c r="A134" s="47" t="s">
        <v>164</v>
      </c>
      <c r="B134" s="43" t="s">
        <v>254</v>
      </c>
      <c r="C134" s="26">
        <v>72345.3</v>
      </c>
      <c r="D134" s="26">
        <v>137466.6</v>
      </c>
      <c r="E134" s="26">
        <v>130593.3</v>
      </c>
      <c r="F134" s="26">
        <v>123720</v>
      </c>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row>
    <row r="135" spans="1:241" s="12" customFormat="1" ht="47.25" x14ac:dyDescent="0.2">
      <c r="A135" s="47" t="s">
        <v>164</v>
      </c>
      <c r="B135" s="43" t="s">
        <v>334</v>
      </c>
      <c r="C135" s="26">
        <v>7094.4</v>
      </c>
      <c r="D135" s="26">
        <v>0</v>
      </c>
      <c r="E135" s="26">
        <v>0</v>
      </c>
      <c r="F135" s="26">
        <v>0</v>
      </c>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row>
    <row r="136" spans="1:241" s="12" customFormat="1" ht="94.5" x14ac:dyDescent="0.2">
      <c r="A136" s="47" t="s">
        <v>164</v>
      </c>
      <c r="B136" s="46" t="s">
        <v>248</v>
      </c>
      <c r="C136" s="26">
        <v>8244.1</v>
      </c>
      <c r="D136" s="26">
        <v>0</v>
      </c>
      <c r="E136" s="26">
        <v>20099.900000000001</v>
      </c>
      <c r="F136" s="26">
        <v>20099.900000000001</v>
      </c>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row>
    <row r="137" spans="1:241" s="12" customFormat="1" ht="47.25" x14ac:dyDescent="0.2">
      <c r="A137" s="47" t="s">
        <v>164</v>
      </c>
      <c r="B137" s="46" t="s">
        <v>361</v>
      </c>
      <c r="C137" s="26">
        <v>0</v>
      </c>
      <c r="D137" s="26">
        <v>72336.5</v>
      </c>
      <c r="E137" s="26">
        <v>158200</v>
      </c>
      <c r="F137" s="26">
        <v>0</v>
      </c>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row>
    <row r="138" spans="1:241" s="12" customFormat="1" ht="31.5" x14ac:dyDescent="0.2">
      <c r="A138" s="47" t="s">
        <v>164</v>
      </c>
      <c r="B138" s="46" t="s">
        <v>311</v>
      </c>
      <c r="C138" s="26">
        <v>13435.5</v>
      </c>
      <c r="D138" s="26">
        <v>12946.1</v>
      </c>
      <c r="E138" s="26">
        <v>0</v>
      </c>
      <c r="F138" s="26">
        <v>0</v>
      </c>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row>
    <row r="139" spans="1:241" s="12" customFormat="1" ht="47.25" x14ac:dyDescent="0.2">
      <c r="A139" s="28" t="s">
        <v>165</v>
      </c>
      <c r="B139" s="43" t="s">
        <v>251</v>
      </c>
      <c r="C139" s="26">
        <v>24331.9</v>
      </c>
      <c r="D139" s="26">
        <v>24846</v>
      </c>
      <c r="E139" s="26">
        <v>24846</v>
      </c>
      <c r="F139" s="26">
        <v>24846</v>
      </c>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row>
    <row r="140" spans="1:241" ht="47.25" x14ac:dyDescent="0.2">
      <c r="A140" s="28" t="s">
        <v>166</v>
      </c>
      <c r="B140" s="46" t="s">
        <v>335</v>
      </c>
      <c r="C140" s="26">
        <v>1584.9</v>
      </c>
      <c r="D140" s="26">
        <v>1623.6</v>
      </c>
      <c r="E140" s="26">
        <v>1623.6</v>
      </c>
      <c r="F140" s="26">
        <v>1623.6</v>
      </c>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row>
    <row r="141" spans="1:241" s="12" customFormat="1" ht="47.25" x14ac:dyDescent="0.2">
      <c r="A141" s="28" t="s">
        <v>166</v>
      </c>
      <c r="B141" s="46" t="s">
        <v>367</v>
      </c>
      <c r="C141" s="26">
        <v>704.4</v>
      </c>
      <c r="D141" s="26">
        <v>721.6</v>
      </c>
      <c r="E141" s="26">
        <v>721.6</v>
      </c>
      <c r="F141" s="26">
        <v>721.6</v>
      </c>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row>
    <row r="142" spans="1:241" s="12" customFormat="1" ht="47.25" x14ac:dyDescent="0.2">
      <c r="A142" s="28" t="s">
        <v>166</v>
      </c>
      <c r="B142" s="46" t="s">
        <v>272</v>
      </c>
      <c r="C142" s="26">
        <v>880.5</v>
      </c>
      <c r="D142" s="26">
        <v>902</v>
      </c>
      <c r="E142" s="26">
        <v>902</v>
      </c>
      <c r="F142" s="26">
        <v>902</v>
      </c>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row>
    <row r="143" spans="1:241" s="12" customFormat="1" ht="47.25" x14ac:dyDescent="0.2">
      <c r="A143" s="28" t="s">
        <v>166</v>
      </c>
      <c r="B143" s="43" t="s">
        <v>336</v>
      </c>
      <c r="C143" s="26">
        <v>322.60000000000002</v>
      </c>
      <c r="D143" s="26">
        <v>330.5</v>
      </c>
      <c r="E143" s="26">
        <v>330.5</v>
      </c>
      <c r="F143" s="26">
        <v>330.5</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c r="FJ143" s="8"/>
      <c r="FK143" s="8"/>
      <c r="FL143" s="8"/>
      <c r="FM143" s="8"/>
      <c r="FN143" s="8"/>
      <c r="FO143" s="8"/>
      <c r="FP143" s="8"/>
      <c r="FQ143" s="8"/>
      <c r="FR143" s="8"/>
      <c r="FS143" s="8"/>
      <c r="FT143" s="8"/>
      <c r="FU143" s="8"/>
      <c r="FV143" s="8"/>
      <c r="FW143" s="8"/>
      <c r="FX143" s="8"/>
      <c r="FY143" s="8"/>
      <c r="FZ143" s="8"/>
      <c r="GA143" s="8"/>
      <c r="GB143" s="8"/>
      <c r="GC143" s="8"/>
      <c r="GD143" s="8"/>
      <c r="GE143" s="8"/>
      <c r="GF143" s="8"/>
      <c r="GG143" s="8"/>
      <c r="GH143" s="8"/>
      <c r="GI143" s="8"/>
      <c r="GJ143" s="8"/>
      <c r="GK143" s="8"/>
      <c r="GL143" s="8"/>
      <c r="GM143" s="8"/>
      <c r="GN143" s="8"/>
      <c r="GO143" s="8"/>
      <c r="GP143" s="8"/>
      <c r="GQ143" s="8"/>
      <c r="GR143" s="8"/>
      <c r="GS143" s="8"/>
      <c r="GT143" s="8"/>
      <c r="GU143" s="8"/>
      <c r="GV143" s="8"/>
      <c r="GW143" s="8"/>
      <c r="GX143" s="8"/>
      <c r="GY143" s="8"/>
      <c r="GZ143" s="8"/>
      <c r="HA143" s="8"/>
      <c r="HB143" s="8"/>
      <c r="HC143" s="8"/>
      <c r="HD143" s="8"/>
      <c r="HE143" s="8"/>
      <c r="HF143" s="8"/>
      <c r="HG143" s="8"/>
      <c r="HH143" s="8"/>
      <c r="HI143" s="8"/>
      <c r="HJ143" s="8"/>
      <c r="HK143" s="8"/>
      <c r="HL143" s="8"/>
      <c r="HM143" s="8"/>
      <c r="HN143" s="8"/>
      <c r="HO143" s="8"/>
      <c r="HP143" s="8"/>
      <c r="HQ143" s="8"/>
      <c r="HR143" s="8"/>
      <c r="HS143" s="8"/>
      <c r="HT143" s="8"/>
      <c r="HU143" s="8"/>
      <c r="HV143" s="8"/>
      <c r="HW143" s="8"/>
      <c r="HX143" s="8"/>
      <c r="HY143" s="8"/>
      <c r="HZ143" s="8"/>
      <c r="IA143" s="8"/>
      <c r="IB143" s="8"/>
      <c r="IC143" s="8"/>
      <c r="ID143" s="8"/>
      <c r="IE143" s="8"/>
      <c r="IF143" s="8"/>
      <c r="IG143" s="8"/>
    </row>
    <row r="144" spans="1:241" ht="63" x14ac:dyDescent="0.2">
      <c r="A144" s="28" t="s">
        <v>166</v>
      </c>
      <c r="B144" s="43" t="s">
        <v>366</v>
      </c>
      <c r="C144" s="26">
        <v>0</v>
      </c>
      <c r="D144" s="26">
        <v>489.6</v>
      </c>
      <c r="E144" s="26">
        <v>489.6</v>
      </c>
      <c r="F144" s="26">
        <v>489.6</v>
      </c>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c r="FJ144" s="8"/>
      <c r="FK144" s="8"/>
      <c r="FL144" s="8"/>
      <c r="FM144" s="8"/>
      <c r="FN144" s="8"/>
      <c r="FO144" s="8"/>
      <c r="FP144" s="8"/>
      <c r="FQ144" s="8"/>
      <c r="FR144" s="8"/>
      <c r="FS144" s="8"/>
      <c r="FT144" s="8"/>
      <c r="FU144" s="8"/>
      <c r="FV144" s="8"/>
      <c r="FW144" s="8"/>
      <c r="FX144" s="8"/>
      <c r="FY144" s="8"/>
      <c r="FZ144" s="8"/>
      <c r="GA144" s="8"/>
      <c r="GB144" s="8"/>
      <c r="GC144" s="8"/>
      <c r="GD144" s="8"/>
      <c r="GE144" s="8"/>
      <c r="GF144" s="8"/>
      <c r="GG144" s="8"/>
      <c r="GH144" s="8"/>
      <c r="GI144" s="8"/>
      <c r="GJ144" s="8"/>
      <c r="GK144" s="8"/>
      <c r="GL144" s="8"/>
      <c r="GM144" s="8"/>
      <c r="GN144" s="8"/>
      <c r="GO144" s="8"/>
      <c r="GP144" s="8"/>
      <c r="GQ144" s="8"/>
      <c r="GR144" s="8"/>
      <c r="GS144" s="8"/>
      <c r="GT144" s="8"/>
      <c r="GU144" s="8"/>
      <c r="GV144" s="8"/>
      <c r="GW144" s="8"/>
      <c r="GX144" s="8"/>
      <c r="GY144" s="8"/>
      <c r="GZ144" s="8"/>
      <c r="HA144" s="8"/>
      <c r="HB144" s="8"/>
      <c r="HC144" s="8"/>
      <c r="HD144" s="8"/>
      <c r="HE144" s="8"/>
      <c r="HF144" s="8"/>
      <c r="HG144" s="8"/>
      <c r="HH144" s="8"/>
      <c r="HI144" s="8"/>
      <c r="HJ144" s="8"/>
      <c r="HK144" s="8"/>
      <c r="HL144" s="8"/>
      <c r="HM144" s="8"/>
      <c r="HN144" s="8"/>
      <c r="HO144" s="8"/>
      <c r="HP144" s="8"/>
      <c r="HQ144" s="8"/>
      <c r="HR144" s="8"/>
      <c r="HS144" s="8"/>
      <c r="HT144" s="8"/>
      <c r="HU144" s="8"/>
      <c r="HV144" s="8"/>
      <c r="HW144" s="8"/>
      <c r="HX144" s="8"/>
      <c r="HY144" s="8"/>
      <c r="HZ144" s="8"/>
      <c r="IA144" s="8"/>
      <c r="IB144" s="8"/>
      <c r="IC144" s="8"/>
      <c r="ID144" s="8"/>
      <c r="IE144" s="8"/>
      <c r="IF144" s="8"/>
      <c r="IG144" s="8"/>
    </row>
    <row r="145" spans="1:241" s="12" customFormat="1" ht="63" x14ac:dyDescent="0.2">
      <c r="A145" s="28" t="s">
        <v>166</v>
      </c>
      <c r="B145" s="43" t="s">
        <v>242</v>
      </c>
      <c r="C145" s="26">
        <v>880.5</v>
      </c>
      <c r="D145" s="26">
        <v>902.3</v>
      </c>
      <c r="E145" s="26">
        <v>902.3</v>
      </c>
      <c r="F145" s="26">
        <v>902.3</v>
      </c>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c r="FJ145" s="8"/>
      <c r="FK145" s="8"/>
      <c r="FL145" s="8"/>
      <c r="FM145" s="8"/>
      <c r="FN145" s="8"/>
      <c r="FO145" s="8"/>
      <c r="FP145" s="8"/>
      <c r="FQ145" s="8"/>
      <c r="FR145" s="8"/>
      <c r="FS145" s="8"/>
      <c r="FT145" s="8"/>
      <c r="FU145" s="8"/>
      <c r="FV145" s="8"/>
      <c r="FW145" s="8"/>
      <c r="FX145" s="8"/>
      <c r="FY145" s="8"/>
      <c r="FZ145" s="8"/>
      <c r="GA145" s="8"/>
      <c r="GB145" s="8"/>
      <c r="GC145" s="8"/>
      <c r="GD145" s="8"/>
      <c r="GE145" s="8"/>
      <c r="GF145" s="8"/>
      <c r="GG145" s="8"/>
      <c r="GH145" s="8"/>
      <c r="GI145" s="8"/>
      <c r="GJ145" s="8"/>
      <c r="GK145" s="8"/>
      <c r="GL145" s="8"/>
      <c r="GM145" s="8"/>
      <c r="GN145" s="8"/>
      <c r="GO145" s="8"/>
      <c r="GP145" s="8"/>
      <c r="GQ145" s="8"/>
      <c r="GR145" s="8"/>
      <c r="GS145" s="8"/>
      <c r="GT145" s="8"/>
      <c r="GU145" s="8"/>
      <c r="GV145" s="8"/>
      <c r="GW145" s="8"/>
      <c r="GX145" s="8"/>
      <c r="GY145" s="8"/>
      <c r="GZ145" s="8"/>
      <c r="HA145" s="8"/>
      <c r="HB145" s="8"/>
      <c r="HC145" s="8"/>
      <c r="HD145" s="8"/>
      <c r="HE145" s="8"/>
      <c r="HF145" s="8"/>
      <c r="HG145" s="8"/>
      <c r="HH145" s="8"/>
      <c r="HI145" s="8"/>
      <c r="HJ145" s="8"/>
      <c r="HK145" s="8"/>
      <c r="HL145" s="8"/>
      <c r="HM145" s="8"/>
      <c r="HN145" s="8"/>
      <c r="HO145" s="8"/>
      <c r="HP145" s="8"/>
      <c r="HQ145" s="8"/>
      <c r="HR145" s="8"/>
      <c r="HS145" s="8"/>
      <c r="HT145" s="8"/>
      <c r="HU145" s="8"/>
      <c r="HV145" s="8"/>
      <c r="HW145" s="8"/>
      <c r="HX145" s="8"/>
      <c r="HY145" s="8"/>
      <c r="HZ145" s="8"/>
      <c r="IA145" s="8"/>
      <c r="IB145" s="8"/>
      <c r="IC145" s="8"/>
      <c r="ID145" s="8"/>
      <c r="IE145" s="8"/>
      <c r="IF145" s="8"/>
      <c r="IG145" s="8"/>
    </row>
    <row r="146" spans="1:241" s="12" customFormat="1" ht="47.25" x14ac:dyDescent="0.2">
      <c r="A146" s="28" t="s">
        <v>166</v>
      </c>
      <c r="B146" s="43" t="s">
        <v>252</v>
      </c>
      <c r="C146" s="26">
        <v>2380</v>
      </c>
      <c r="D146" s="26">
        <v>2641.5</v>
      </c>
      <c r="E146" s="26">
        <v>2641.5</v>
      </c>
      <c r="F146" s="26">
        <v>2641.5</v>
      </c>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c r="FJ146" s="8"/>
      <c r="FK146" s="8"/>
      <c r="FL146" s="8"/>
      <c r="FM146" s="8"/>
      <c r="FN146" s="8"/>
      <c r="FO146" s="8"/>
      <c r="FP146" s="8"/>
      <c r="FQ146" s="8"/>
      <c r="FR146" s="8"/>
      <c r="FS146" s="8"/>
      <c r="FT146" s="8"/>
      <c r="FU146" s="8"/>
      <c r="FV146" s="8"/>
      <c r="FW146" s="8"/>
      <c r="FX146" s="8"/>
      <c r="FY146" s="8"/>
      <c r="FZ146" s="8"/>
      <c r="GA146" s="8"/>
      <c r="GB146" s="8"/>
      <c r="GC146" s="8"/>
      <c r="GD146" s="8"/>
      <c r="GE146" s="8"/>
      <c r="GF146" s="8"/>
      <c r="GG146" s="8"/>
      <c r="GH146" s="8"/>
      <c r="GI146" s="8"/>
      <c r="GJ146" s="8"/>
      <c r="GK146" s="8"/>
      <c r="GL146" s="8"/>
      <c r="GM146" s="8"/>
      <c r="GN146" s="8"/>
      <c r="GO146" s="8"/>
      <c r="GP146" s="8"/>
      <c r="GQ146" s="8"/>
      <c r="GR146" s="8"/>
      <c r="GS146" s="8"/>
      <c r="GT146" s="8"/>
      <c r="GU146" s="8"/>
      <c r="GV146" s="8"/>
      <c r="GW146" s="8"/>
      <c r="GX146" s="8"/>
      <c r="GY146" s="8"/>
      <c r="GZ146" s="8"/>
      <c r="HA146" s="8"/>
      <c r="HB146" s="8"/>
      <c r="HC146" s="8"/>
      <c r="HD146" s="8"/>
      <c r="HE146" s="8"/>
      <c r="HF146" s="8"/>
      <c r="HG146" s="8"/>
      <c r="HH146" s="8"/>
      <c r="HI146" s="8"/>
      <c r="HJ146" s="8"/>
      <c r="HK146" s="8"/>
      <c r="HL146" s="8"/>
      <c r="HM146" s="8"/>
      <c r="HN146" s="8"/>
      <c r="HO146" s="8"/>
      <c r="HP146" s="8"/>
      <c r="HQ146" s="8"/>
      <c r="HR146" s="8"/>
      <c r="HS146" s="8"/>
      <c r="HT146" s="8"/>
      <c r="HU146" s="8"/>
      <c r="HV146" s="8"/>
      <c r="HW146" s="8"/>
      <c r="HX146" s="8"/>
      <c r="HY146" s="8"/>
      <c r="HZ146" s="8"/>
      <c r="IA146" s="8"/>
      <c r="IB146" s="8"/>
      <c r="IC146" s="8"/>
      <c r="ID146" s="8"/>
      <c r="IE146" s="8"/>
      <c r="IF146" s="8"/>
      <c r="IG146" s="8"/>
    </row>
    <row r="147" spans="1:241" s="12" customFormat="1" ht="63" x14ac:dyDescent="0.2">
      <c r="A147" s="47" t="s">
        <v>166</v>
      </c>
      <c r="B147" s="43" t="s">
        <v>253</v>
      </c>
      <c r="C147" s="26">
        <v>4922.6000000000004</v>
      </c>
      <c r="D147" s="26">
        <v>3728.6</v>
      </c>
      <c r="E147" s="26">
        <v>3728.6</v>
      </c>
      <c r="F147" s="26">
        <v>3728.6</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c r="FJ147" s="8"/>
      <c r="FK147" s="8"/>
      <c r="FL147" s="8"/>
      <c r="FM147" s="8"/>
      <c r="FN147" s="8"/>
      <c r="FO147" s="8"/>
      <c r="FP147" s="8"/>
      <c r="FQ147" s="8"/>
      <c r="FR147" s="8"/>
      <c r="FS147" s="8"/>
      <c r="FT147" s="8"/>
      <c r="FU147" s="8"/>
      <c r="FV147" s="8"/>
      <c r="FW147" s="8"/>
      <c r="FX147" s="8"/>
      <c r="FY147" s="8"/>
      <c r="FZ147" s="8"/>
      <c r="GA147" s="8"/>
      <c r="GB147" s="8"/>
      <c r="GC147" s="8"/>
      <c r="GD147" s="8"/>
      <c r="GE147" s="8"/>
      <c r="GF147" s="8"/>
      <c r="GG147" s="8"/>
      <c r="GH147" s="8"/>
      <c r="GI147" s="8"/>
      <c r="GJ147" s="8"/>
      <c r="GK147" s="8"/>
      <c r="GL147" s="8"/>
      <c r="GM147" s="8"/>
      <c r="GN147" s="8"/>
      <c r="GO147" s="8"/>
      <c r="GP147" s="8"/>
      <c r="GQ147" s="8"/>
      <c r="GR147" s="8"/>
      <c r="GS147" s="8"/>
      <c r="GT147" s="8"/>
      <c r="GU147" s="8"/>
      <c r="GV147" s="8"/>
      <c r="GW147" s="8"/>
      <c r="GX147" s="8"/>
      <c r="GY147" s="8"/>
      <c r="GZ147" s="8"/>
      <c r="HA147" s="8"/>
      <c r="HB147" s="8"/>
      <c r="HC147" s="8"/>
      <c r="HD147" s="8"/>
      <c r="HE147" s="8"/>
      <c r="HF147" s="8"/>
      <c r="HG147" s="8"/>
      <c r="HH147" s="8"/>
      <c r="HI147" s="8"/>
      <c r="HJ147" s="8"/>
      <c r="HK147" s="8"/>
      <c r="HL147" s="8"/>
      <c r="HM147" s="8"/>
      <c r="HN147" s="8"/>
      <c r="HO147" s="8"/>
      <c r="HP147" s="8"/>
      <c r="HQ147" s="8"/>
      <c r="HR147" s="8"/>
      <c r="HS147" s="8"/>
      <c r="HT147" s="8"/>
      <c r="HU147" s="8"/>
      <c r="HV147" s="8"/>
      <c r="HW147" s="8"/>
      <c r="HX147" s="8"/>
      <c r="HY147" s="8"/>
      <c r="HZ147" s="8"/>
      <c r="IA147" s="8"/>
      <c r="IB147" s="8"/>
      <c r="IC147" s="8"/>
      <c r="ID147" s="8"/>
      <c r="IE147" s="8"/>
      <c r="IF147" s="8"/>
      <c r="IG147" s="8"/>
    </row>
    <row r="148" spans="1:241" s="12" customFormat="1" ht="63" x14ac:dyDescent="0.2">
      <c r="A148" s="47" t="s">
        <v>166</v>
      </c>
      <c r="B148" s="43" t="s">
        <v>310</v>
      </c>
      <c r="C148" s="26">
        <v>0</v>
      </c>
      <c r="D148" s="26">
        <v>0</v>
      </c>
      <c r="E148" s="26">
        <v>14692.3</v>
      </c>
      <c r="F148" s="26">
        <v>0</v>
      </c>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c r="FJ148" s="8"/>
      <c r="FK148" s="8"/>
      <c r="FL148" s="8"/>
      <c r="FM148" s="8"/>
      <c r="FN148" s="8"/>
      <c r="FO148" s="8"/>
      <c r="FP148" s="8"/>
      <c r="FQ148" s="8"/>
      <c r="FR148" s="8"/>
      <c r="FS148" s="8"/>
      <c r="FT148" s="8"/>
      <c r="FU148" s="8"/>
      <c r="FV148" s="8"/>
      <c r="FW148" s="8"/>
      <c r="FX148" s="8"/>
      <c r="FY148" s="8"/>
      <c r="FZ148" s="8"/>
      <c r="GA148" s="8"/>
      <c r="GB148" s="8"/>
      <c r="GC148" s="8"/>
      <c r="GD148" s="8"/>
      <c r="GE148" s="8"/>
      <c r="GF148" s="8"/>
      <c r="GG148" s="8"/>
      <c r="GH148" s="8"/>
      <c r="GI148" s="8"/>
      <c r="GJ148" s="8"/>
      <c r="GK148" s="8"/>
      <c r="GL148" s="8"/>
      <c r="GM148" s="8"/>
      <c r="GN148" s="8"/>
      <c r="GO148" s="8"/>
      <c r="GP148" s="8"/>
      <c r="GQ148" s="8"/>
      <c r="GR148" s="8"/>
      <c r="GS148" s="8"/>
      <c r="GT148" s="8"/>
      <c r="GU148" s="8"/>
      <c r="GV148" s="8"/>
      <c r="GW148" s="8"/>
      <c r="GX148" s="8"/>
      <c r="GY148" s="8"/>
      <c r="GZ148" s="8"/>
      <c r="HA148" s="8"/>
      <c r="HB148" s="8"/>
      <c r="HC148" s="8"/>
      <c r="HD148" s="8"/>
      <c r="HE148" s="8"/>
      <c r="HF148" s="8"/>
      <c r="HG148" s="8"/>
      <c r="HH148" s="8"/>
      <c r="HI148" s="8"/>
      <c r="HJ148" s="8"/>
      <c r="HK148" s="8"/>
      <c r="HL148" s="8"/>
      <c r="HM148" s="8"/>
      <c r="HN148" s="8"/>
      <c r="HO148" s="8"/>
      <c r="HP148" s="8"/>
      <c r="HQ148" s="8"/>
      <c r="HR148" s="8"/>
      <c r="HS148" s="8"/>
      <c r="HT148" s="8"/>
      <c r="HU148" s="8"/>
      <c r="HV148" s="8"/>
      <c r="HW148" s="8"/>
      <c r="HX148" s="8"/>
      <c r="HY148" s="8"/>
      <c r="HZ148" s="8"/>
      <c r="IA148" s="8"/>
      <c r="IB148" s="8"/>
      <c r="IC148" s="8"/>
      <c r="ID148" s="8"/>
      <c r="IE148" s="8"/>
      <c r="IF148" s="8"/>
      <c r="IG148" s="8"/>
    </row>
    <row r="149" spans="1:241" s="12" customFormat="1" ht="78.75" x14ac:dyDescent="0.2">
      <c r="A149" s="47" t="s">
        <v>166</v>
      </c>
      <c r="B149" s="43" t="s">
        <v>337</v>
      </c>
      <c r="C149" s="26">
        <v>70</v>
      </c>
      <c r="D149" s="26">
        <v>70</v>
      </c>
      <c r="E149" s="26">
        <v>70</v>
      </c>
      <c r="F149" s="26">
        <v>70</v>
      </c>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c r="FP149" s="8"/>
      <c r="FQ149" s="8"/>
      <c r="FR149" s="8"/>
      <c r="FS149" s="8"/>
      <c r="FT149" s="8"/>
      <c r="FU149" s="8"/>
      <c r="FV149" s="8"/>
      <c r="FW149" s="8"/>
      <c r="FX149" s="8"/>
      <c r="FY149" s="8"/>
      <c r="FZ149" s="8"/>
      <c r="GA149" s="8"/>
      <c r="GB149" s="8"/>
      <c r="GC149" s="8"/>
      <c r="GD149" s="8"/>
      <c r="GE149" s="8"/>
      <c r="GF149" s="8"/>
      <c r="GG149" s="8"/>
      <c r="GH149" s="8"/>
      <c r="GI149" s="8"/>
      <c r="GJ149" s="8"/>
      <c r="GK149" s="8"/>
      <c r="GL149" s="8"/>
      <c r="GM149" s="8"/>
      <c r="GN149" s="8"/>
      <c r="GO149" s="8"/>
      <c r="GP149" s="8"/>
      <c r="GQ149" s="8"/>
      <c r="GR149" s="8"/>
      <c r="GS149" s="8"/>
      <c r="GT149" s="8"/>
      <c r="GU149" s="8"/>
      <c r="GV149" s="8"/>
      <c r="GW149" s="8"/>
      <c r="GX149" s="8"/>
      <c r="GY149" s="8"/>
      <c r="GZ149" s="8"/>
      <c r="HA149" s="8"/>
      <c r="HB149" s="8"/>
      <c r="HC149" s="8"/>
      <c r="HD149" s="8"/>
      <c r="HE149" s="8"/>
      <c r="HF149" s="8"/>
      <c r="HG149" s="8"/>
      <c r="HH149" s="8"/>
      <c r="HI149" s="8"/>
      <c r="HJ149" s="8"/>
      <c r="HK149" s="8"/>
      <c r="HL149" s="8"/>
      <c r="HM149" s="8"/>
      <c r="HN149" s="8"/>
      <c r="HO149" s="8"/>
      <c r="HP149" s="8"/>
      <c r="HQ149" s="8"/>
      <c r="HR149" s="8"/>
      <c r="HS149" s="8"/>
      <c r="HT149" s="8"/>
      <c r="HU149" s="8"/>
      <c r="HV149" s="8"/>
      <c r="HW149" s="8"/>
      <c r="HX149" s="8"/>
      <c r="HY149" s="8"/>
      <c r="HZ149" s="8"/>
      <c r="IA149" s="8"/>
      <c r="IB149" s="8"/>
      <c r="IC149" s="8"/>
      <c r="ID149" s="8"/>
      <c r="IE149" s="8"/>
      <c r="IF149" s="8"/>
      <c r="IG149" s="8"/>
    </row>
    <row r="150" spans="1:241" s="12" customFormat="1" ht="31.5" x14ac:dyDescent="0.2">
      <c r="A150" s="47" t="s">
        <v>167</v>
      </c>
      <c r="B150" s="43" t="s">
        <v>320</v>
      </c>
      <c r="C150" s="26">
        <v>0</v>
      </c>
      <c r="D150" s="26">
        <v>21173.5</v>
      </c>
      <c r="E150" s="26">
        <v>0</v>
      </c>
      <c r="F150" s="26">
        <v>0</v>
      </c>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c r="FJ150" s="8"/>
      <c r="FK150" s="8"/>
      <c r="FL150" s="8"/>
      <c r="FM150" s="8"/>
      <c r="FN150" s="8"/>
      <c r="FO150" s="8"/>
      <c r="FP150" s="8"/>
      <c r="FQ150" s="8"/>
      <c r="FR150" s="8"/>
      <c r="FS150" s="8"/>
      <c r="FT150" s="8"/>
      <c r="FU150" s="8"/>
      <c r="FV150" s="8"/>
      <c r="FW150" s="8"/>
      <c r="FX150" s="8"/>
      <c r="FY150" s="8"/>
      <c r="FZ150" s="8"/>
      <c r="GA150" s="8"/>
      <c r="GB150" s="8"/>
      <c r="GC150" s="8"/>
      <c r="GD150" s="8"/>
      <c r="GE150" s="8"/>
      <c r="GF150" s="8"/>
      <c r="GG150" s="8"/>
      <c r="GH150" s="8"/>
      <c r="GI150" s="8"/>
      <c r="GJ150" s="8"/>
      <c r="GK150" s="8"/>
      <c r="GL150" s="8"/>
      <c r="GM150" s="8"/>
      <c r="GN150" s="8"/>
      <c r="GO150" s="8"/>
      <c r="GP150" s="8"/>
      <c r="GQ150" s="8"/>
      <c r="GR150" s="8"/>
      <c r="GS150" s="8"/>
      <c r="GT150" s="8"/>
      <c r="GU150" s="8"/>
      <c r="GV150" s="8"/>
      <c r="GW150" s="8"/>
      <c r="GX150" s="8"/>
      <c r="GY150" s="8"/>
      <c r="GZ150" s="8"/>
      <c r="HA150" s="8"/>
      <c r="HB150" s="8"/>
      <c r="HC150" s="8"/>
      <c r="HD150" s="8"/>
      <c r="HE150" s="8"/>
      <c r="HF150" s="8"/>
      <c r="HG150" s="8"/>
      <c r="HH150" s="8"/>
      <c r="HI150" s="8"/>
      <c r="HJ150" s="8"/>
      <c r="HK150" s="8"/>
      <c r="HL150" s="8"/>
      <c r="HM150" s="8"/>
      <c r="HN150" s="8"/>
      <c r="HO150" s="8"/>
      <c r="HP150" s="8"/>
      <c r="HQ150" s="8"/>
      <c r="HR150" s="8"/>
      <c r="HS150" s="8"/>
      <c r="HT150" s="8"/>
      <c r="HU150" s="8"/>
      <c r="HV150" s="8"/>
      <c r="HW150" s="8"/>
      <c r="HX150" s="8"/>
      <c r="HY150" s="8"/>
      <c r="HZ150" s="8"/>
      <c r="IA150" s="8"/>
      <c r="IB150" s="8"/>
      <c r="IC150" s="8"/>
      <c r="ID150" s="8"/>
      <c r="IE150" s="8"/>
      <c r="IF150" s="8"/>
      <c r="IG150" s="8"/>
    </row>
    <row r="151" spans="1:241" s="12" customFormat="1" ht="31.5" x14ac:dyDescent="0.2">
      <c r="A151" s="47" t="s">
        <v>167</v>
      </c>
      <c r="B151" s="43" t="s">
        <v>246</v>
      </c>
      <c r="C151" s="26">
        <v>21644.3</v>
      </c>
      <c r="D151" s="26">
        <v>21666.799999999999</v>
      </c>
      <c r="E151" s="26">
        <v>21666.799999999999</v>
      </c>
      <c r="F151" s="26">
        <v>21666.799999999999</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c r="FJ151" s="8"/>
      <c r="FK151" s="8"/>
      <c r="FL151" s="8"/>
      <c r="FM151" s="8"/>
      <c r="FN151" s="8"/>
      <c r="FO151" s="8"/>
      <c r="FP151" s="8"/>
      <c r="FQ151" s="8"/>
      <c r="FR151" s="8"/>
      <c r="FS151" s="8"/>
      <c r="FT151" s="8"/>
      <c r="FU151" s="8"/>
      <c r="FV151" s="8"/>
      <c r="FW151" s="8"/>
      <c r="FX151" s="8"/>
      <c r="FY151" s="8"/>
      <c r="FZ151" s="8"/>
      <c r="GA151" s="8"/>
      <c r="GB151" s="8"/>
      <c r="GC151" s="8"/>
      <c r="GD151" s="8"/>
      <c r="GE151" s="8"/>
      <c r="GF151" s="8"/>
      <c r="GG151" s="8"/>
      <c r="GH151" s="8"/>
      <c r="GI151" s="8"/>
      <c r="GJ151" s="8"/>
      <c r="GK151" s="8"/>
      <c r="GL151" s="8"/>
      <c r="GM151" s="8"/>
      <c r="GN151" s="8"/>
      <c r="GO151" s="8"/>
      <c r="GP151" s="8"/>
      <c r="GQ151" s="8"/>
      <c r="GR151" s="8"/>
      <c r="GS151" s="8"/>
      <c r="GT151" s="8"/>
      <c r="GU151" s="8"/>
      <c r="GV151" s="8"/>
      <c r="GW151" s="8"/>
      <c r="GX151" s="8"/>
      <c r="GY151" s="8"/>
      <c r="GZ151" s="8"/>
      <c r="HA151" s="8"/>
      <c r="HB151" s="8"/>
      <c r="HC151" s="8"/>
      <c r="HD151" s="8"/>
      <c r="HE151" s="8"/>
      <c r="HF151" s="8"/>
      <c r="HG151" s="8"/>
      <c r="HH151" s="8"/>
      <c r="HI151" s="8"/>
      <c r="HJ151" s="8"/>
      <c r="HK151" s="8"/>
      <c r="HL151" s="8"/>
      <c r="HM151" s="8"/>
      <c r="HN151" s="8"/>
      <c r="HO151" s="8"/>
      <c r="HP151" s="8"/>
      <c r="HQ151" s="8"/>
      <c r="HR151" s="8"/>
      <c r="HS151" s="8"/>
      <c r="HT151" s="8"/>
      <c r="HU151" s="8"/>
      <c r="HV151" s="8"/>
      <c r="HW151" s="8"/>
      <c r="HX151" s="8"/>
      <c r="HY151" s="8"/>
      <c r="HZ151" s="8"/>
      <c r="IA151" s="8"/>
      <c r="IB151" s="8"/>
      <c r="IC151" s="8"/>
      <c r="ID151" s="8"/>
      <c r="IE151" s="8"/>
      <c r="IF151" s="8"/>
      <c r="IG151" s="8"/>
    </row>
    <row r="152" spans="1:241" s="12" customFormat="1" ht="31.5" x14ac:dyDescent="0.2">
      <c r="A152" s="47" t="s">
        <v>167</v>
      </c>
      <c r="B152" s="43" t="s">
        <v>269</v>
      </c>
      <c r="C152" s="26">
        <v>1034</v>
      </c>
      <c r="D152" s="26">
        <v>1024.9000000000001</v>
      </c>
      <c r="E152" s="26">
        <v>1024.9000000000001</v>
      </c>
      <c r="F152" s="26">
        <v>1024.9000000000001</v>
      </c>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c r="FJ152" s="8"/>
      <c r="FK152" s="8"/>
      <c r="FL152" s="8"/>
      <c r="FM152" s="8"/>
      <c r="FN152" s="8"/>
      <c r="FO152" s="8"/>
      <c r="FP152" s="8"/>
      <c r="FQ152" s="8"/>
      <c r="FR152" s="8"/>
      <c r="FS152" s="8"/>
      <c r="FT152" s="8"/>
      <c r="FU152" s="8"/>
      <c r="FV152" s="8"/>
      <c r="FW152" s="8"/>
      <c r="FX152" s="8"/>
      <c r="FY152" s="8"/>
      <c r="FZ152" s="8"/>
      <c r="GA152" s="8"/>
      <c r="GB152" s="8"/>
      <c r="GC152" s="8"/>
      <c r="GD152" s="8"/>
      <c r="GE152" s="8"/>
      <c r="GF152" s="8"/>
      <c r="GG152" s="8"/>
      <c r="GH152" s="8"/>
      <c r="GI152" s="8"/>
      <c r="GJ152" s="8"/>
      <c r="GK152" s="8"/>
      <c r="GL152" s="8"/>
      <c r="GM152" s="8"/>
      <c r="GN152" s="8"/>
      <c r="GO152" s="8"/>
      <c r="GP152" s="8"/>
      <c r="GQ152" s="8"/>
      <c r="GR152" s="8"/>
      <c r="GS152" s="8"/>
      <c r="GT152" s="8"/>
      <c r="GU152" s="8"/>
      <c r="GV152" s="8"/>
      <c r="GW152" s="8"/>
      <c r="GX152" s="8"/>
      <c r="GY152" s="8"/>
      <c r="GZ152" s="8"/>
      <c r="HA152" s="8"/>
      <c r="HB152" s="8"/>
      <c r="HC152" s="8"/>
      <c r="HD152" s="8"/>
      <c r="HE152" s="8"/>
      <c r="HF152" s="8"/>
      <c r="HG152" s="8"/>
      <c r="HH152" s="8"/>
      <c r="HI152" s="8"/>
      <c r="HJ152" s="8"/>
      <c r="HK152" s="8"/>
      <c r="HL152" s="8"/>
      <c r="HM152" s="8"/>
      <c r="HN152" s="8"/>
      <c r="HO152" s="8"/>
      <c r="HP152" s="8"/>
      <c r="HQ152" s="8"/>
      <c r="HR152" s="8"/>
      <c r="HS152" s="8"/>
      <c r="HT152" s="8"/>
      <c r="HU152" s="8"/>
      <c r="HV152" s="8"/>
      <c r="HW152" s="8"/>
      <c r="HX152" s="8"/>
      <c r="HY152" s="8"/>
      <c r="HZ152" s="8"/>
      <c r="IA152" s="8"/>
      <c r="IB152" s="8"/>
      <c r="IC152" s="8"/>
      <c r="ID152" s="8"/>
      <c r="IE152" s="8"/>
      <c r="IF152" s="8"/>
      <c r="IG152" s="8"/>
    </row>
    <row r="153" spans="1:241" s="9" customFormat="1" ht="47.25" x14ac:dyDescent="0.2">
      <c r="A153" s="47" t="s">
        <v>167</v>
      </c>
      <c r="B153" s="43" t="s">
        <v>270</v>
      </c>
      <c r="C153" s="26">
        <v>518</v>
      </c>
      <c r="D153" s="26">
        <v>2904.7</v>
      </c>
      <c r="E153" s="26">
        <v>2904.7</v>
      </c>
      <c r="F153" s="26">
        <v>2904.7</v>
      </c>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c r="ES153" s="8"/>
      <c r="ET153" s="8"/>
      <c r="EU153" s="8"/>
      <c r="EV153" s="8"/>
      <c r="EW153" s="8"/>
      <c r="EX153" s="8"/>
      <c r="EY153" s="8"/>
      <c r="EZ153" s="8"/>
      <c r="FA153" s="8"/>
      <c r="FB153" s="8"/>
      <c r="FC153" s="8"/>
      <c r="FD153" s="8"/>
      <c r="FE153" s="8"/>
      <c r="FF153" s="8"/>
      <c r="FG153" s="8"/>
      <c r="FH153" s="8"/>
      <c r="FI153" s="8"/>
      <c r="FJ153" s="8"/>
      <c r="FK153" s="8"/>
      <c r="FL153" s="8"/>
      <c r="FM153" s="8"/>
      <c r="FN153" s="8"/>
      <c r="FO153" s="8"/>
      <c r="FP153" s="8"/>
      <c r="FQ153" s="8"/>
      <c r="FR153" s="8"/>
      <c r="FS153" s="8"/>
      <c r="FT153" s="8"/>
      <c r="FU153" s="8"/>
      <c r="FV153" s="8"/>
      <c r="FW153" s="8"/>
      <c r="FX153" s="8"/>
      <c r="FY153" s="8"/>
      <c r="FZ153" s="8"/>
      <c r="GA153" s="8"/>
      <c r="GB153" s="8"/>
      <c r="GC153" s="8"/>
      <c r="GD153" s="8"/>
      <c r="GE153" s="8"/>
      <c r="GF153" s="8"/>
      <c r="GG153" s="8"/>
      <c r="GH153" s="8"/>
      <c r="GI153" s="8"/>
      <c r="GJ153" s="8"/>
      <c r="GK153" s="8"/>
      <c r="GL153" s="8"/>
      <c r="GM153" s="8"/>
      <c r="GN153" s="8"/>
      <c r="GO153" s="8"/>
      <c r="GP153" s="8"/>
      <c r="GQ153" s="8"/>
      <c r="GR153" s="8"/>
      <c r="GS153" s="8"/>
      <c r="GT153" s="8"/>
      <c r="GU153" s="8"/>
      <c r="GV153" s="8"/>
      <c r="GW153" s="8"/>
      <c r="GX153" s="8"/>
      <c r="GY153" s="8"/>
      <c r="GZ153" s="8"/>
      <c r="HA153" s="8"/>
      <c r="HB153" s="8"/>
      <c r="HC153" s="8"/>
      <c r="HD153" s="8"/>
      <c r="HE153" s="8"/>
      <c r="HF153" s="8"/>
      <c r="HG153" s="8"/>
      <c r="HH153" s="8"/>
      <c r="HI153" s="8"/>
      <c r="HJ153" s="8"/>
      <c r="HK153" s="8"/>
      <c r="HL153" s="8"/>
      <c r="HM153" s="8"/>
      <c r="HN153" s="8"/>
      <c r="HO153" s="8"/>
      <c r="HP153" s="8"/>
      <c r="HQ153" s="8"/>
      <c r="HR153" s="8"/>
      <c r="HS153" s="8"/>
      <c r="HT153" s="8"/>
      <c r="HU153" s="8"/>
      <c r="HV153" s="8"/>
      <c r="HW153" s="8"/>
      <c r="HX153" s="8"/>
      <c r="HY153" s="8"/>
      <c r="HZ153" s="8"/>
      <c r="IA153" s="8"/>
      <c r="IB153" s="8"/>
      <c r="IC153" s="8"/>
      <c r="ID153" s="8"/>
      <c r="IE153" s="8"/>
      <c r="IF153" s="8"/>
      <c r="IG153" s="8"/>
    </row>
    <row r="154" spans="1:241" s="9" customFormat="1" ht="63" x14ac:dyDescent="0.2">
      <c r="A154" s="47" t="s">
        <v>167</v>
      </c>
      <c r="B154" s="43" t="s">
        <v>243</v>
      </c>
      <c r="C154" s="26">
        <v>1113.5</v>
      </c>
      <c r="D154" s="26">
        <v>137.69999999999999</v>
      </c>
      <c r="E154" s="26">
        <v>0</v>
      </c>
      <c r="F154" s="26">
        <v>0</v>
      </c>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8"/>
      <c r="FC154" s="8"/>
      <c r="FD154" s="8"/>
      <c r="FE154" s="8"/>
      <c r="FF154" s="8"/>
      <c r="FG154" s="8"/>
      <c r="FH154" s="8"/>
      <c r="FI154" s="8"/>
      <c r="FJ154" s="8"/>
      <c r="FK154" s="8"/>
      <c r="FL154" s="8"/>
      <c r="FM154" s="8"/>
      <c r="FN154" s="8"/>
      <c r="FO154" s="8"/>
      <c r="FP154" s="8"/>
      <c r="FQ154" s="8"/>
      <c r="FR154" s="8"/>
      <c r="FS154" s="8"/>
      <c r="FT154" s="8"/>
      <c r="FU154" s="8"/>
      <c r="FV154" s="8"/>
      <c r="FW154" s="8"/>
      <c r="FX154" s="8"/>
      <c r="FY154" s="8"/>
      <c r="FZ154" s="8"/>
      <c r="GA154" s="8"/>
      <c r="GB154" s="8"/>
      <c r="GC154" s="8"/>
      <c r="GD154" s="8"/>
      <c r="GE154" s="8"/>
      <c r="GF154" s="8"/>
      <c r="GG154" s="8"/>
      <c r="GH154" s="8"/>
      <c r="GI154" s="8"/>
      <c r="GJ154" s="8"/>
      <c r="GK154" s="8"/>
      <c r="GL154" s="8"/>
      <c r="GM154" s="8"/>
      <c r="GN154" s="8"/>
      <c r="GO154" s="8"/>
      <c r="GP154" s="8"/>
      <c r="GQ154" s="8"/>
      <c r="GR154" s="8"/>
      <c r="GS154" s="8"/>
      <c r="GT154" s="8"/>
      <c r="GU154" s="8"/>
      <c r="GV154" s="8"/>
      <c r="GW154" s="8"/>
      <c r="GX154" s="8"/>
      <c r="GY154" s="8"/>
      <c r="GZ154" s="8"/>
      <c r="HA154" s="8"/>
      <c r="HB154" s="8"/>
      <c r="HC154" s="8"/>
      <c r="HD154" s="8"/>
      <c r="HE154" s="8"/>
      <c r="HF154" s="8"/>
      <c r="HG154" s="8"/>
      <c r="HH154" s="8"/>
      <c r="HI154" s="8"/>
      <c r="HJ154" s="8"/>
      <c r="HK154" s="8"/>
      <c r="HL154" s="8"/>
      <c r="HM154" s="8"/>
      <c r="HN154" s="8"/>
      <c r="HO154" s="8"/>
      <c r="HP154" s="8"/>
      <c r="HQ154" s="8"/>
      <c r="HR154" s="8"/>
      <c r="HS154" s="8"/>
      <c r="HT154" s="8"/>
      <c r="HU154" s="8"/>
      <c r="HV154" s="8"/>
      <c r="HW154" s="8"/>
      <c r="HX154" s="8"/>
      <c r="HY154" s="8"/>
      <c r="HZ154" s="8"/>
      <c r="IA154" s="8"/>
      <c r="IB154" s="8"/>
      <c r="IC154" s="8"/>
      <c r="ID154" s="8"/>
      <c r="IE154" s="8"/>
      <c r="IF154" s="8"/>
      <c r="IG154" s="8"/>
    </row>
    <row r="155" spans="1:241" s="9" customFormat="1" ht="78.75" x14ac:dyDescent="0.2">
      <c r="A155" s="47" t="s">
        <v>167</v>
      </c>
      <c r="B155" s="43" t="s">
        <v>249</v>
      </c>
      <c r="C155" s="26">
        <v>0</v>
      </c>
      <c r="D155" s="26">
        <v>2183.8000000000002</v>
      </c>
      <c r="E155" s="26">
        <v>0</v>
      </c>
      <c r="F155" s="26">
        <v>0</v>
      </c>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8"/>
      <c r="FC155" s="8"/>
      <c r="FD155" s="8"/>
      <c r="FE155" s="8"/>
      <c r="FF155" s="8"/>
      <c r="FG155" s="8"/>
      <c r="FH155" s="8"/>
      <c r="FI155" s="8"/>
      <c r="FJ155" s="8"/>
      <c r="FK155" s="8"/>
      <c r="FL155" s="8"/>
      <c r="FM155" s="8"/>
      <c r="FN155" s="8"/>
      <c r="FO155" s="8"/>
      <c r="FP155" s="8"/>
      <c r="FQ155" s="8"/>
      <c r="FR155" s="8"/>
      <c r="FS155" s="8"/>
      <c r="FT155" s="8"/>
      <c r="FU155" s="8"/>
      <c r="FV155" s="8"/>
      <c r="FW155" s="8"/>
      <c r="FX155" s="8"/>
      <c r="FY155" s="8"/>
      <c r="FZ155" s="8"/>
      <c r="GA155" s="8"/>
      <c r="GB155" s="8"/>
      <c r="GC155" s="8"/>
      <c r="GD155" s="8"/>
      <c r="GE155" s="8"/>
      <c r="GF155" s="8"/>
      <c r="GG155" s="8"/>
      <c r="GH155" s="8"/>
      <c r="GI155" s="8"/>
      <c r="GJ155" s="8"/>
      <c r="GK155" s="8"/>
      <c r="GL155" s="8"/>
      <c r="GM155" s="8"/>
      <c r="GN155" s="8"/>
      <c r="GO155" s="8"/>
      <c r="GP155" s="8"/>
      <c r="GQ155" s="8"/>
      <c r="GR155" s="8"/>
      <c r="GS155" s="8"/>
      <c r="GT155" s="8"/>
      <c r="GU155" s="8"/>
      <c r="GV155" s="8"/>
      <c r="GW155" s="8"/>
      <c r="GX155" s="8"/>
      <c r="GY155" s="8"/>
      <c r="GZ155" s="8"/>
      <c r="HA155" s="8"/>
      <c r="HB155" s="8"/>
      <c r="HC155" s="8"/>
      <c r="HD155" s="8"/>
      <c r="HE155" s="8"/>
      <c r="HF155" s="8"/>
      <c r="HG155" s="8"/>
      <c r="HH155" s="8"/>
      <c r="HI155" s="8"/>
      <c r="HJ155" s="8"/>
      <c r="HK155" s="8"/>
      <c r="HL155" s="8"/>
      <c r="HM155" s="8"/>
      <c r="HN155" s="8"/>
      <c r="HO155" s="8"/>
      <c r="HP155" s="8"/>
      <c r="HQ155" s="8"/>
      <c r="HR155" s="8"/>
      <c r="HS155" s="8"/>
      <c r="HT155" s="8"/>
      <c r="HU155" s="8"/>
      <c r="HV155" s="8"/>
      <c r="HW155" s="8"/>
      <c r="HX155" s="8"/>
      <c r="HY155" s="8"/>
      <c r="HZ155" s="8"/>
      <c r="IA155" s="8"/>
      <c r="IB155" s="8"/>
      <c r="IC155" s="8"/>
      <c r="ID155" s="8"/>
      <c r="IE155" s="8"/>
      <c r="IF155" s="8"/>
      <c r="IG155" s="8"/>
    </row>
    <row r="156" spans="1:241" s="9" customFormat="1" ht="47.25" x14ac:dyDescent="0.2">
      <c r="A156" s="47" t="s">
        <v>167</v>
      </c>
      <c r="B156" s="43" t="s">
        <v>250</v>
      </c>
      <c r="C156" s="26">
        <v>910.5</v>
      </c>
      <c r="D156" s="26">
        <v>964.7</v>
      </c>
      <c r="E156" s="26">
        <v>964.7</v>
      </c>
      <c r="F156" s="26">
        <v>964.7</v>
      </c>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c r="FJ156" s="8"/>
      <c r="FK156" s="8"/>
      <c r="FL156" s="8"/>
      <c r="FM156" s="8"/>
      <c r="FN156" s="8"/>
      <c r="FO156" s="8"/>
      <c r="FP156" s="8"/>
      <c r="FQ156" s="8"/>
      <c r="FR156" s="8"/>
      <c r="FS156" s="8"/>
      <c r="FT156" s="8"/>
      <c r="FU156" s="8"/>
      <c r="FV156" s="8"/>
      <c r="FW156" s="8"/>
      <c r="FX156" s="8"/>
      <c r="FY156" s="8"/>
      <c r="FZ156" s="8"/>
      <c r="GA156" s="8"/>
      <c r="GB156" s="8"/>
      <c r="GC156" s="8"/>
      <c r="GD156" s="8"/>
      <c r="GE156" s="8"/>
      <c r="GF156" s="8"/>
      <c r="GG156" s="8"/>
      <c r="GH156" s="8"/>
      <c r="GI156" s="8"/>
      <c r="GJ156" s="8"/>
      <c r="GK156" s="8"/>
      <c r="GL156" s="8"/>
      <c r="GM156" s="8"/>
      <c r="GN156" s="8"/>
      <c r="GO156" s="8"/>
      <c r="GP156" s="8"/>
      <c r="GQ156" s="8"/>
      <c r="GR156" s="8"/>
      <c r="GS156" s="8"/>
      <c r="GT156" s="8"/>
      <c r="GU156" s="8"/>
      <c r="GV156" s="8"/>
      <c r="GW156" s="8"/>
      <c r="GX156" s="8"/>
      <c r="GY156" s="8"/>
      <c r="GZ156" s="8"/>
      <c r="HA156" s="8"/>
      <c r="HB156" s="8"/>
      <c r="HC156" s="8"/>
      <c r="HD156" s="8"/>
      <c r="HE156" s="8"/>
      <c r="HF156" s="8"/>
      <c r="HG156" s="8"/>
      <c r="HH156" s="8"/>
      <c r="HI156" s="8"/>
      <c r="HJ156" s="8"/>
      <c r="HK156" s="8"/>
      <c r="HL156" s="8"/>
      <c r="HM156" s="8"/>
      <c r="HN156" s="8"/>
      <c r="HO156" s="8"/>
      <c r="HP156" s="8"/>
      <c r="HQ156" s="8"/>
      <c r="HR156" s="8"/>
      <c r="HS156" s="8"/>
      <c r="HT156" s="8"/>
      <c r="HU156" s="8"/>
      <c r="HV156" s="8"/>
      <c r="HW156" s="8"/>
      <c r="HX156" s="8"/>
      <c r="HY156" s="8"/>
      <c r="HZ156" s="8"/>
      <c r="IA156" s="8"/>
      <c r="IB156" s="8"/>
      <c r="IC156" s="8"/>
      <c r="ID156" s="8"/>
      <c r="IE156" s="8"/>
      <c r="IF156" s="8"/>
      <c r="IG156" s="8"/>
    </row>
    <row r="157" spans="1:241" s="9" customFormat="1" ht="47.25" x14ac:dyDescent="0.2">
      <c r="A157" s="47" t="s">
        <v>167</v>
      </c>
      <c r="B157" s="43" t="s">
        <v>364</v>
      </c>
      <c r="C157" s="26">
        <v>0</v>
      </c>
      <c r="D157" s="26">
        <v>10079.5</v>
      </c>
      <c r="E157" s="26">
        <v>10079.5</v>
      </c>
      <c r="F157" s="26">
        <v>10079.5</v>
      </c>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c r="FJ157" s="8"/>
      <c r="FK157" s="8"/>
      <c r="FL157" s="8"/>
      <c r="FM157" s="8"/>
      <c r="FN157" s="8"/>
      <c r="FO157" s="8"/>
      <c r="FP157" s="8"/>
      <c r="FQ157" s="8"/>
      <c r="FR157" s="8"/>
      <c r="FS157" s="8"/>
      <c r="FT157" s="8"/>
      <c r="FU157" s="8"/>
      <c r="FV157" s="8"/>
      <c r="FW157" s="8"/>
      <c r="FX157" s="8"/>
      <c r="FY157" s="8"/>
      <c r="FZ157" s="8"/>
      <c r="GA157" s="8"/>
      <c r="GB157" s="8"/>
      <c r="GC157" s="8"/>
      <c r="GD157" s="8"/>
      <c r="GE157" s="8"/>
      <c r="GF157" s="8"/>
      <c r="GG157" s="8"/>
      <c r="GH157" s="8"/>
      <c r="GI157" s="8"/>
      <c r="GJ157" s="8"/>
      <c r="GK157" s="8"/>
      <c r="GL157" s="8"/>
      <c r="GM157" s="8"/>
      <c r="GN157" s="8"/>
      <c r="GO157" s="8"/>
      <c r="GP157" s="8"/>
      <c r="GQ157" s="8"/>
      <c r="GR157" s="8"/>
      <c r="GS157" s="8"/>
      <c r="GT157" s="8"/>
      <c r="GU157" s="8"/>
      <c r="GV157" s="8"/>
      <c r="GW157" s="8"/>
      <c r="GX157" s="8"/>
      <c r="GY157" s="8"/>
      <c r="GZ157" s="8"/>
      <c r="HA157" s="8"/>
      <c r="HB157" s="8"/>
      <c r="HC157" s="8"/>
      <c r="HD157" s="8"/>
      <c r="HE157" s="8"/>
      <c r="HF157" s="8"/>
      <c r="HG157" s="8"/>
      <c r="HH157" s="8"/>
      <c r="HI157" s="8"/>
      <c r="HJ157" s="8"/>
      <c r="HK157" s="8"/>
      <c r="HL157" s="8"/>
      <c r="HM157" s="8"/>
      <c r="HN157" s="8"/>
      <c r="HO157" s="8"/>
      <c r="HP157" s="8"/>
      <c r="HQ157" s="8"/>
      <c r="HR157" s="8"/>
      <c r="HS157" s="8"/>
      <c r="HT157" s="8"/>
      <c r="HU157" s="8"/>
      <c r="HV157" s="8"/>
      <c r="HW157" s="8"/>
      <c r="HX157" s="8"/>
      <c r="HY157" s="8"/>
      <c r="HZ157" s="8"/>
      <c r="IA157" s="8"/>
      <c r="IB157" s="8"/>
      <c r="IC157" s="8"/>
      <c r="ID157" s="8"/>
      <c r="IE157" s="8"/>
      <c r="IF157" s="8"/>
      <c r="IG157" s="8"/>
    </row>
    <row r="158" spans="1:241" ht="63" x14ac:dyDescent="0.2">
      <c r="A158" s="47" t="s">
        <v>167</v>
      </c>
      <c r="B158" s="43" t="s">
        <v>245</v>
      </c>
      <c r="C158" s="26">
        <v>4831.6000000000004</v>
      </c>
      <c r="D158" s="26">
        <v>4587.3</v>
      </c>
      <c r="E158" s="26">
        <v>4587.3</v>
      </c>
      <c r="F158" s="26">
        <v>4587.3</v>
      </c>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c r="FJ158" s="8"/>
      <c r="FK158" s="8"/>
      <c r="FL158" s="8"/>
      <c r="FM158" s="8"/>
      <c r="FN158" s="8"/>
      <c r="FO158" s="8"/>
      <c r="FP158" s="8"/>
      <c r="FQ158" s="8"/>
      <c r="FR158" s="8"/>
      <c r="FS158" s="8"/>
      <c r="FT158" s="8"/>
      <c r="FU158" s="8"/>
      <c r="FV158" s="8"/>
      <c r="FW158" s="8"/>
      <c r="FX158" s="8"/>
      <c r="FY158" s="8"/>
      <c r="FZ158" s="8"/>
      <c r="GA158" s="8"/>
      <c r="GB158" s="8"/>
      <c r="GC158" s="8"/>
      <c r="GD158" s="8"/>
      <c r="GE158" s="8"/>
      <c r="GF158" s="8"/>
      <c r="GG158" s="8"/>
      <c r="GH158" s="8"/>
      <c r="GI158" s="8"/>
      <c r="GJ158" s="8"/>
      <c r="GK158" s="8"/>
      <c r="GL158" s="8"/>
      <c r="GM158" s="8"/>
      <c r="GN158" s="8"/>
      <c r="GO158" s="8"/>
      <c r="GP158" s="8"/>
      <c r="GQ158" s="8"/>
      <c r="GR158" s="8"/>
      <c r="GS158" s="8"/>
      <c r="GT158" s="8"/>
      <c r="GU158" s="8"/>
      <c r="GV158" s="8"/>
      <c r="GW158" s="8"/>
      <c r="GX158" s="8"/>
      <c r="GY158" s="8"/>
      <c r="GZ158" s="8"/>
      <c r="HA158" s="8"/>
      <c r="HB158" s="8"/>
      <c r="HC158" s="8"/>
      <c r="HD158" s="8"/>
      <c r="HE158" s="8"/>
      <c r="HF158" s="8"/>
      <c r="HG158" s="8"/>
      <c r="HH158" s="8"/>
      <c r="HI158" s="8"/>
      <c r="HJ158" s="8"/>
      <c r="HK158" s="8"/>
      <c r="HL158" s="8"/>
      <c r="HM158" s="8"/>
      <c r="HN158" s="8"/>
      <c r="HO158" s="8"/>
      <c r="HP158" s="8"/>
      <c r="HQ158" s="8"/>
      <c r="HR158" s="8"/>
      <c r="HS158" s="8"/>
      <c r="HT158" s="8"/>
      <c r="HU158" s="8"/>
      <c r="HV158" s="8"/>
      <c r="HW158" s="8"/>
      <c r="HX158" s="8"/>
      <c r="HY158" s="8"/>
      <c r="HZ158" s="8"/>
      <c r="IA158" s="8"/>
      <c r="IB158" s="8"/>
      <c r="IC158" s="8"/>
      <c r="ID158" s="8"/>
      <c r="IE158" s="8"/>
      <c r="IF158" s="8"/>
      <c r="IG158" s="8"/>
    </row>
    <row r="159" spans="1:241" ht="63" x14ac:dyDescent="0.2">
      <c r="A159" s="48" t="s">
        <v>167</v>
      </c>
      <c r="B159" s="50" t="s">
        <v>244</v>
      </c>
      <c r="C159" s="26">
        <v>12486.1</v>
      </c>
      <c r="D159" s="26">
        <v>12306.4</v>
      </c>
      <c r="E159" s="26">
        <v>12306.4</v>
      </c>
      <c r="F159" s="26">
        <v>12306.4</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c r="ES159" s="8"/>
      <c r="ET159" s="8"/>
      <c r="EU159" s="8"/>
      <c r="EV159" s="8"/>
      <c r="EW159" s="8"/>
      <c r="EX159" s="8"/>
      <c r="EY159" s="8"/>
      <c r="EZ159" s="8"/>
      <c r="FA159" s="8"/>
      <c r="FB159" s="8"/>
      <c r="FC159" s="8"/>
      <c r="FD159" s="8"/>
      <c r="FE159" s="8"/>
      <c r="FF159" s="8"/>
      <c r="FG159" s="8"/>
      <c r="FH159" s="8"/>
      <c r="FI159" s="8"/>
      <c r="FJ159" s="8"/>
      <c r="FK159" s="8"/>
      <c r="FL159" s="8"/>
      <c r="FM159" s="8"/>
      <c r="FN159" s="8"/>
      <c r="FO159" s="8"/>
      <c r="FP159" s="8"/>
      <c r="FQ159" s="8"/>
      <c r="FR159" s="8"/>
      <c r="FS159" s="8"/>
      <c r="FT159" s="8"/>
      <c r="FU159" s="8"/>
      <c r="FV159" s="8"/>
      <c r="FW159" s="8"/>
      <c r="FX159" s="8"/>
      <c r="FY159" s="8"/>
      <c r="FZ159" s="8"/>
      <c r="GA159" s="8"/>
      <c r="GB159" s="8"/>
      <c r="GC159" s="8"/>
      <c r="GD159" s="8"/>
      <c r="GE159" s="8"/>
      <c r="GF159" s="8"/>
      <c r="GG159" s="8"/>
      <c r="GH159" s="8"/>
      <c r="GI159" s="8"/>
      <c r="GJ159" s="8"/>
      <c r="GK159" s="8"/>
      <c r="GL159" s="8"/>
      <c r="GM159" s="8"/>
      <c r="GN159" s="8"/>
      <c r="GO159" s="8"/>
      <c r="GP159" s="8"/>
      <c r="GQ159" s="8"/>
      <c r="GR159" s="8"/>
      <c r="GS159" s="8"/>
      <c r="GT159" s="8"/>
      <c r="GU159" s="8"/>
      <c r="GV159" s="8"/>
      <c r="GW159" s="8"/>
      <c r="GX159" s="8"/>
      <c r="GY159" s="8"/>
      <c r="GZ159" s="8"/>
      <c r="HA159" s="8"/>
      <c r="HB159" s="8"/>
      <c r="HC159" s="8"/>
      <c r="HD159" s="8"/>
      <c r="HE159" s="8"/>
      <c r="HF159" s="8"/>
      <c r="HG159" s="8"/>
      <c r="HH159" s="8"/>
      <c r="HI159" s="8"/>
      <c r="HJ159" s="8"/>
      <c r="HK159" s="8"/>
      <c r="HL159" s="8"/>
      <c r="HM159" s="8"/>
      <c r="HN159" s="8"/>
      <c r="HO159" s="8"/>
      <c r="HP159" s="8"/>
      <c r="HQ159" s="8"/>
      <c r="HR159" s="8"/>
      <c r="HS159" s="8"/>
      <c r="HT159" s="8"/>
      <c r="HU159" s="8"/>
      <c r="HV159" s="8"/>
      <c r="HW159" s="8"/>
      <c r="HX159" s="8"/>
      <c r="HY159" s="8"/>
      <c r="HZ159" s="8"/>
      <c r="IA159" s="8"/>
      <c r="IB159" s="8"/>
      <c r="IC159" s="8"/>
      <c r="ID159" s="8"/>
      <c r="IE159" s="8"/>
      <c r="IF159" s="8"/>
      <c r="IG159" s="8"/>
    </row>
    <row r="160" spans="1:241" s="9" customFormat="1" ht="94.5" x14ac:dyDescent="0.2">
      <c r="A160" s="47" t="s">
        <v>91</v>
      </c>
      <c r="B160" s="43" t="s">
        <v>265</v>
      </c>
      <c r="C160" s="26">
        <v>3196.6</v>
      </c>
      <c r="D160" s="26">
        <v>2211.6999999999998</v>
      </c>
      <c r="E160" s="26">
        <v>2211.6999999999998</v>
      </c>
      <c r="F160" s="26">
        <v>2211.6999999999998</v>
      </c>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c r="FJ160" s="8"/>
      <c r="FK160" s="8"/>
      <c r="FL160" s="8"/>
      <c r="FM160" s="8"/>
      <c r="FN160" s="8"/>
      <c r="FO160" s="8"/>
      <c r="FP160" s="8"/>
      <c r="FQ160" s="8"/>
      <c r="FR160" s="8"/>
      <c r="FS160" s="8"/>
      <c r="FT160" s="8"/>
      <c r="FU160" s="8"/>
      <c r="FV160" s="8"/>
      <c r="FW160" s="8"/>
      <c r="FX160" s="8"/>
      <c r="FY160" s="8"/>
      <c r="FZ160" s="8"/>
      <c r="GA160" s="8"/>
      <c r="GB160" s="8"/>
      <c r="GC160" s="8"/>
      <c r="GD160" s="8"/>
      <c r="GE160" s="8"/>
      <c r="GF160" s="8"/>
      <c r="GG160" s="8"/>
      <c r="GH160" s="8"/>
      <c r="GI160" s="8"/>
      <c r="GJ160" s="8"/>
      <c r="GK160" s="8"/>
      <c r="GL160" s="8"/>
      <c r="GM160" s="8"/>
      <c r="GN160" s="8"/>
      <c r="GO160" s="8"/>
      <c r="GP160" s="8"/>
      <c r="GQ160" s="8"/>
      <c r="GR160" s="8"/>
      <c r="GS160" s="8"/>
      <c r="GT160" s="8"/>
      <c r="GU160" s="8"/>
      <c r="GV160" s="8"/>
      <c r="GW160" s="8"/>
      <c r="GX160" s="8"/>
      <c r="GY160" s="8"/>
      <c r="GZ160" s="8"/>
      <c r="HA160" s="8"/>
      <c r="HB160" s="8"/>
      <c r="HC160" s="8"/>
      <c r="HD160" s="8"/>
      <c r="HE160" s="8"/>
      <c r="HF160" s="8"/>
      <c r="HG160" s="8"/>
      <c r="HH160" s="8"/>
      <c r="HI160" s="8"/>
      <c r="HJ160" s="8"/>
      <c r="HK160" s="8"/>
      <c r="HL160" s="8"/>
      <c r="HM160" s="8"/>
      <c r="HN160" s="8"/>
      <c r="HO160" s="8"/>
      <c r="HP160" s="8"/>
      <c r="HQ160" s="8"/>
      <c r="HR160" s="8"/>
      <c r="HS160" s="8"/>
      <c r="HT160" s="8"/>
      <c r="HU160" s="8"/>
      <c r="HV160" s="8"/>
      <c r="HW160" s="8"/>
      <c r="HX160" s="8"/>
      <c r="HY160" s="8"/>
      <c r="HZ160" s="8"/>
      <c r="IA160" s="8"/>
      <c r="IB160" s="8"/>
      <c r="IC160" s="8"/>
      <c r="ID160" s="8"/>
      <c r="IE160" s="8"/>
      <c r="IF160" s="8"/>
      <c r="IG160" s="8"/>
    </row>
    <row r="161" spans="1:241" s="9" customFormat="1" ht="31.5" x14ac:dyDescent="0.2">
      <c r="A161" s="47" t="s">
        <v>167</v>
      </c>
      <c r="B161" s="43" t="s">
        <v>273</v>
      </c>
      <c r="C161" s="26">
        <v>343</v>
      </c>
      <c r="D161" s="26">
        <v>340</v>
      </c>
      <c r="E161" s="26">
        <v>0</v>
      </c>
      <c r="F161" s="26">
        <v>0</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c r="FJ161" s="8"/>
      <c r="FK161" s="8"/>
      <c r="FL161" s="8"/>
      <c r="FM161" s="8"/>
      <c r="FN161" s="8"/>
      <c r="FO161" s="8"/>
      <c r="FP161" s="8"/>
      <c r="FQ161" s="8"/>
      <c r="FR161" s="8"/>
      <c r="FS161" s="8"/>
      <c r="FT161" s="8"/>
      <c r="FU161" s="8"/>
      <c r="FV161" s="8"/>
      <c r="FW161" s="8"/>
      <c r="FX161" s="8"/>
      <c r="FY161" s="8"/>
      <c r="FZ161" s="8"/>
      <c r="GA161" s="8"/>
      <c r="GB161" s="8"/>
      <c r="GC161" s="8"/>
      <c r="GD161" s="8"/>
      <c r="GE161" s="8"/>
      <c r="GF161" s="8"/>
      <c r="GG161" s="8"/>
      <c r="GH161" s="8"/>
      <c r="GI161" s="8"/>
      <c r="GJ161" s="8"/>
      <c r="GK161" s="8"/>
      <c r="GL161" s="8"/>
      <c r="GM161" s="8"/>
      <c r="GN161" s="8"/>
      <c r="GO161" s="8"/>
      <c r="GP161" s="8"/>
      <c r="GQ161" s="8"/>
      <c r="GR161" s="8"/>
      <c r="GS161" s="8"/>
      <c r="GT161" s="8"/>
      <c r="GU161" s="8"/>
      <c r="GV161" s="8"/>
      <c r="GW161" s="8"/>
      <c r="GX161" s="8"/>
      <c r="GY161" s="8"/>
      <c r="GZ161" s="8"/>
      <c r="HA161" s="8"/>
      <c r="HB161" s="8"/>
      <c r="HC161" s="8"/>
      <c r="HD161" s="8"/>
      <c r="HE161" s="8"/>
      <c r="HF161" s="8"/>
      <c r="HG161" s="8"/>
      <c r="HH161" s="8"/>
      <c r="HI161" s="8"/>
      <c r="HJ161" s="8"/>
      <c r="HK161" s="8"/>
      <c r="HL161" s="8"/>
      <c r="HM161" s="8"/>
      <c r="HN161" s="8"/>
      <c r="HO161" s="8"/>
      <c r="HP161" s="8"/>
      <c r="HQ161" s="8"/>
      <c r="HR161" s="8"/>
      <c r="HS161" s="8"/>
      <c r="HT161" s="8"/>
      <c r="HU161" s="8"/>
      <c r="HV161" s="8"/>
      <c r="HW161" s="8"/>
      <c r="HX161" s="8"/>
      <c r="HY161" s="8"/>
      <c r="HZ161" s="8"/>
      <c r="IA161" s="8"/>
      <c r="IB161" s="8"/>
      <c r="IC161" s="8"/>
      <c r="ID161" s="8"/>
      <c r="IE161" s="8"/>
      <c r="IF161" s="8"/>
      <c r="IG161" s="8"/>
    </row>
    <row r="162" spans="1:241" s="9" customFormat="1" ht="63" x14ac:dyDescent="0.2">
      <c r="A162" s="47" t="s">
        <v>167</v>
      </c>
      <c r="B162" s="61" t="s">
        <v>322</v>
      </c>
      <c r="C162" s="26">
        <v>3606.8</v>
      </c>
      <c r="D162" s="26">
        <v>0</v>
      </c>
      <c r="E162" s="26">
        <v>0</v>
      </c>
      <c r="F162" s="26">
        <v>0</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c r="ES162" s="8"/>
      <c r="ET162" s="8"/>
      <c r="EU162" s="8"/>
      <c r="EV162" s="8"/>
      <c r="EW162" s="8"/>
      <c r="EX162" s="8"/>
      <c r="EY162" s="8"/>
      <c r="EZ162" s="8"/>
      <c r="FA162" s="8"/>
      <c r="FB162" s="8"/>
      <c r="FC162" s="8"/>
      <c r="FD162" s="8"/>
      <c r="FE162" s="8"/>
      <c r="FF162" s="8"/>
      <c r="FG162" s="8"/>
      <c r="FH162" s="8"/>
      <c r="FI162" s="8"/>
      <c r="FJ162" s="8"/>
      <c r="FK162" s="8"/>
      <c r="FL162" s="8"/>
      <c r="FM162" s="8"/>
      <c r="FN162" s="8"/>
      <c r="FO162" s="8"/>
      <c r="FP162" s="8"/>
      <c r="FQ162" s="8"/>
      <c r="FR162" s="8"/>
      <c r="FS162" s="8"/>
      <c r="FT162" s="8"/>
      <c r="FU162" s="8"/>
      <c r="FV162" s="8"/>
      <c r="FW162" s="8"/>
      <c r="FX162" s="8"/>
      <c r="FY162" s="8"/>
      <c r="FZ162" s="8"/>
      <c r="GA162" s="8"/>
      <c r="GB162" s="8"/>
      <c r="GC162" s="8"/>
      <c r="GD162" s="8"/>
      <c r="GE162" s="8"/>
      <c r="GF162" s="8"/>
      <c r="GG162" s="8"/>
      <c r="GH162" s="8"/>
      <c r="GI162" s="8"/>
      <c r="GJ162" s="8"/>
      <c r="GK162" s="8"/>
      <c r="GL162" s="8"/>
      <c r="GM162" s="8"/>
      <c r="GN162" s="8"/>
      <c r="GO162" s="8"/>
      <c r="GP162" s="8"/>
      <c r="GQ162" s="8"/>
      <c r="GR162" s="8"/>
      <c r="GS162" s="8"/>
      <c r="GT162" s="8"/>
      <c r="GU162" s="8"/>
      <c r="GV162" s="8"/>
      <c r="GW162" s="8"/>
      <c r="GX162" s="8"/>
      <c r="GY162" s="8"/>
      <c r="GZ162" s="8"/>
      <c r="HA162" s="8"/>
      <c r="HB162" s="8"/>
      <c r="HC162" s="8"/>
      <c r="HD162" s="8"/>
      <c r="HE162" s="8"/>
      <c r="HF162" s="8"/>
      <c r="HG162" s="8"/>
      <c r="HH162" s="8"/>
      <c r="HI162" s="8"/>
      <c r="HJ162" s="8"/>
      <c r="HK162" s="8"/>
      <c r="HL162" s="8"/>
      <c r="HM162" s="8"/>
      <c r="HN162" s="8"/>
      <c r="HO162" s="8"/>
      <c r="HP162" s="8"/>
      <c r="HQ162" s="8"/>
      <c r="HR162" s="8"/>
      <c r="HS162" s="8"/>
      <c r="HT162" s="8"/>
      <c r="HU162" s="8"/>
      <c r="HV162" s="8"/>
      <c r="HW162" s="8"/>
      <c r="HX162" s="8"/>
      <c r="HY162" s="8"/>
      <c r="HZ162" s="8"/>
      <c r="IA162" s="8"/>
      <c r="IB162" s="8"/>
      <c r="IC162" s="8"/>
      <c r="ID162" s="8"/>
      <c r="IE162" s="8"/>
      <c r="IF162" s="8"/>
      <c r="IG162" s="8"/>
    </row>
    <row r="163" spans="1:241" s="9" customFormat="1" ht="63" x14ac:dyDescent="0.2">
      <c r="A163" s="47" t="s">
        <v>167</v>
      </c>
      <c r="B163" s="61" t="s">
        <v>323</v>
      </c>
      <c r="C163" s="26">
        <v>2187</v>
      </c>
      <c r="D163" s="26">
        <v>0</v>
      </c>
      <c r="E163" s="26">
        <v>0</v>
      </c>
      <c r="F163" s="26">
        <v>0</v>
      </c>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row>
    <row r="164" spans="1:241" s="9" customFormat="1" ht="94.5" x14ac:dyDescent="0.2">
      <c r="A164" s="48" t="s">
        <v>167</v>
      </c>
      <c r="B164" s="61" t="s">
        <v>363</v>
      </c>
      <c r="C164" s="26">
        <v>0</v>
      </c>
      <c r="D164" s="26">
        <v>387.4</v>
      </c>
      <c r="E164" s="26">
        <v>0</v>
      </c>
      <c r="F164" s="26">
        <v>0</v>
      </c>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row>
    <row r="165" spans="1:241" ht="63" x14ac:dyDescent="0.2">
      <c r="A165" s="48" t="s">
        <v>167</v>
      </c>
      <c r="B165" s="50" t="s">
        <v>362</v>
      </c>
      <c r="C165" s="26">
        <v>0</v>
      </c>
      <c r="D165" s="26">
        <v>15203.1</v>
      </c>
      <c r="E165" s="26">
        <v>0</v>
      </c>
      <c r="F165" s="26">
        <v>0</v>
      </c>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c r="ES165" s="8"/>
      <c r="ET165" s="8"/>
      <c r="EU165" s="8"/>
      <c r="EV165" s="8"/>
      <c r="EW165" s="8"/>
      <c r="EX165" s="8"/>
      <c r="EY165" s="8"/>
      <c r="EZ165" s="8"/>
      <c r="FA165" s="8"/>
      <c r="FB165" s="8"/>
      <c r="FC165" s="8"/>
      <c r="FD165" s="8"/>
      <c r="FE165" s="8"/>
      <c r="FF165" s="8"/>
      <c r="FG165" s="8"/>
      <c r="FH165" s="8"/>
      <c r="FI165" s="8"/>
      <c r="FJ165" s="8"/>
      <c r="FK165" s="8"/>
      <c r="FL165" s="8"/>
      <c r="FM165" s="8"/>
      <c r="FN165" s="8"/>
      <c r="FO165" s="8"/>
      <c r="FP165" s="8"/>
      <c r="FQ165" s="8"/>
      <c r="FR165" s="8"/>
      <c r="FS165" s="8"/>
      <c r="FT165" s="8"/>
      <c r="FU165" s="8"/>
      <c r="FV165" s="8"/>
      <c r="FW165" s="8"/>
      <c r="FX165" s="8"/>
      <c r="FY165" s="8"/>
      <c r="FZ165" s="8"/>
      <c r="GA165" s="8"/>
      <c r="GB165" s="8"/>
      <c r="GC165" s="8"/>
      <c r="GD165" s="8"/>
      <c r="GE165" s="8"/>
      <c r="GF165" s="8"/>
      <c r="GG165" s="8"/>
      <c r="GH165" s="8"/>
      <c r="GI165" s="8"/>
      <c r="GJ165" s="8"/>
      <c r="GK165" s="8"/>
      <c r="GL165" s="8"/>
      <c r="GM165" s="8"/>
      <c r="GN165" s="8"/>
      <c r="GO165" s="8"/>
      <c r="GP165" s="8"/>
      <c r="GQ165" s="8"/>
      <c r="GR165" s="8"/>
      <c r="GS165" s="8"/>
      <c r="GT165" s="8"/>
      <c r="GU165" s="8"/>
      <c r="GV165" s="8"/>
      <c r="GW165" s="8"/>
      <c r="GX165" s="8"/>
      <c r="GY165" s="8"/>
      <c r="GZ165" s="8"/>
      <c r="HA165" s="8"/>
      <c r="HB165" s="8"/>
      <c r="HC165" s="8"/>
      <c r="HD165" s="8"/>
      <c r="HE165" s="8"/>
      <c r="HF165" s="8"/>
      <c r="HG165" s="8"/>
      <c r="HH165" s="8"/>
      <c r="HI165" s="8"/>
      <c r="HJ165" s="8"/>
      <c r="HK165" s="8"/>
      <c r="HL165" s="8"/>
      <c r="HM165" s="8"/>
      <c r="HN165" s="8"/>
      <c r="HO165" s="8"/>
      <c r="HP165" s="8"/>
      <c r="HQ165" s="8"/>
      <c r="HR165" s="8"/>
      <c r="HS165" s="8"/>
      <c r="HT165" s="8"/>
      <c r="HU165" s="8"/>
      <c r="HV165" s="8"/>
      <c r="HW165" s="8"/>
      <c r="HX165" s="8"/>
      <c r="HY165" s="8"/>
      <c r="HZ165" s="8"/>
      <c r="IA165" s="8"/>
      <c r="IB165" s="8"/>
      <c r="IC165" s="8"/>
      <c r="ID165" s="8"/>
      <c r="IE165" s="8"/>
      <c r="IF165" s="8"/>
      <c r="IG165" s="8"/>
    </row>
    <row r="166" spans="1:241" ht="63" x14ac:dyDescent="0.2">
      <c r="A166" s="48" t="s">
        <v>167</v>
      </c>
      <c r="B166" s="50" t="s">
        <v>321</v>
      </c>
      <c r="C166" s="26">
        <v>697.6</v>
      </c>
      <c r="D166" s="26">
        <v>512.5</v>
      </c>
      <c r="E166" s="26">
        <v>512.5</v>
      </c>
      <c r="F166" s="26">
        <v>512.5</v>
      </c>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K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row>
    <row r="167" spans="1:241" ht="31.5" x14ac:dyDescent="0.2">
      <c r="A167" s="22" t="s">
        <v>168</v>
      </c>
      <c r="B167" s="23" t="s">
        <v>223</v>
      </c>
      <c r="C167" s="24">
        <f>SUM(C168:C207)</f>
        <v>2772017.1999999993</v>
      </c>
      <c r="D167" s="24">
        <f>SUM(D168:D207)</f>
        <v>2890591.3000000003</v>
      </c>
      <c r="E167" s="24">
        <f>SUM(E168:E207)</f>
        <v>2951248.9000000008</v>
      </c>
      <c r="F167" s="24">
        <f>SUM(F168:F207)</f>
        <v>2999895.2</v>
      </c>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c r="ES167" s="8"/>
      <c r="ET167" s="8"/>
      <c r="EU167" s="8"/>
      <c r="EV167" s="8"/>
      <c r="EW167" s="8"/>
      <c r="EX167" s="8"/>
      <c r="EY167" s="8"/>
      <c r="EZ167" s="8"/>
      <c r="FA167" s="8"/>
      <c r="FB167" s="8"/>
      <c r="FC167" s="8"/>
      <c r="FD167" s="8"/>
      <c r="FE167" s="8"/>
      <c r="FF167" s="8"/>
      <c r="FG167" s="8"/>
      <c r="FH167" s="8"/>
      <c r="FI167" s="8"/>
      <c r="FJ167" s="8"/>
      <c r="FK167" s="8"/>
      <c r="FL167" s="8"/>
      <c r="FM167" s="8"/>
      <c r="FN167" s="8"/>
      <c r="FO167" s="8"/>
      <c r="FP167" s="8"/>
      <c r="FQ167" s="8"/>
      <c r="FR167" s="8"/>
      <c r="FS167" s="8"/>
      <c r="FT167" s="8"/>
      <c r="FU167" s="8"/>
      <c r="FV167" s="8"/>
      <c r="FW167" s="8"/>
      <c r="FX167" s="8"/>
      <c r="FY167" s="8"/>
      <c r="FZ167" s="8"/>
      <c r="GA167" s="8"/>
      <c r="GB167" s="8"/>
      <c r="GC167" s="8"/>
      <c r="GD167" s="8"/>
      <c r="GE167" s="8"/>
      <c r="GF167" s="8"/>
      <c r="GG167" s="8"/>
      <c r="GH167" s="8"/>
      <c r="GI167" s="8"/>
      <c r="GJ167" s="8"/>
      <c r="GK167" s="8"/>
      <c r="GL167" s="8"/>
      <c r="GM167" s="8"/>
      <c r="GN167" s="8"/>
      <c r="GO167" s="8"/>
      <c r="GP167" s="8"/>
      <c r="GQ167" s="8"/>
      <c r="GR167" s="8"/>
      <c r="GS167" s="8"/>
      <c r="GT167" s="8"/>
      <c r="GU167" s="8"/>
      <c r="GV167" s="8"/>
      <c r="GW167" s="8"/>
      <c r="GX167" s="8"/>
      <c r="GY167" s="8"/>
      <c r="GZ167" s="8"/>
      <c r="HA167" s="8"/>
      <c r="HB167" s="8"/>
      <c r="HC167" s="8"/>
      <c r="HD167" s="8"/>
      <c r="HE167" s="8"/>
      <c r="HF167" s="8"/>
      <c r="HG167" s="8"/>
      <c r="HH167" s="8"/>
      <c r="HI167" s="8"/>
      <c r="HJ167" s="8"/>
      <c r="HK167" s="8"/>
      <c r="HL167" s="8"/>
      <c r="HM167" s="8"/>
      <c r="HN167" s="8"/>
      <c r="HO167" s="8"/>
      <c r="HP167" s="8"/>
      <c r="HQ167" s="8"/>
      <c r="HR167" s="8"/>
      <c r="HS167" s="8"/>
      <c r="HT167" s="8"/>
      <c r="HU167" s="8"/>
      <c r="HV167" s="8"/>
      <c r="HW167" s="8"/>
      <c r="HX167" s="8"/>
      <c r="HY167" s="8"/>
      <c r="HZ167" s="8"/>
      <c r="IA167" s="8"/>
      <c r="IB167" s="8"/>
      <c r="IC167" s="8"/>
      <c r="ID167" s="8"/>
      <c r="IE167" s="8"/>
      <c r="IF167" s="8"/>
      <c r="IG167" s="8"/>
    </row>
    <row r="168" spans="1:241" ht="47.25" x14ac:dyDescent="0.2">
      <c r="A168" s="28" t="s">
        <v>169</v>
      </c>
      <c r="B168" s="43" t="s">
        <v>73</v>
      </c>
      <c r="C168" s="26">
        <v>9870.1</v>
      </c>
      <c r="D168" s="26">
        <v>9998.9</v>
      </c>
      <c r="E168" s="26">
        <v>10380.200000000001</v>
      </c>
      <c r="F168" s="26">
        <v>10776.9</v>
      </c>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c r="FJ168" s="8"/>
      <c r="FK168" s="8"/>
      <c r="FL168" s="8"/>
      <c r="FM168" s="8"/>
      <c r="FN168" s="8"/>
      <c r="FO168" s="8"/>
      <c r="FP168" s="8"/>
      <c r="FQ168" s="8"/>
      <c r="FR168" s="8"/>
      <c r="FS168" s="8"/>
      <c r="FT168" s="8"/>
      <c r="FU168" s="8"/>
      <c r="FV168" s="8"/>
      <c r="FW168" s="8"/>
      <c r="FX168" s="8"/>
      <c r="FY168" s="8"/>
      <c r="FZ168" s="8"/>
      <c r="GA168" s="8"/>
      <c r="GB168" s="8"/>
      <c r="GC168" s="8"/>
      <c r="GD168" s="8"/>
      <c r="GE168" s="8"/>
      <c r="GF168" s="8"/>
      <c r="GG168" s="8"/>
      <c r="GH168" s="8"/>
      <c r="GI168" s="8"/>
      <c r="GJ168" s="8"/>
      <c r="GK168" s="8"/>
      <c r="GL168" s="8"/>
      <c r="GM168" s="8"/>
      <c r="GN168" s="8"/>
      <c r="GO168" s="8"/>
      <c r="GP168" s="8"/>
      <c r="GQ168" s="8"/>
      <c r="GR168" s="8"/>
      <c r="GS168" s="8"/>
      <c r="GT168" s="8"/>
      <c r="GU168" s="8"/>
      <c r="GV168" s="8"/>
      <c r="GW168" s="8"/>
      <c r="GX168" s="8"/>
      <c r="GY168" s="8"/>
      <c r="GZ168" s="8"/>
      <c r="HA168" s="8"/>
      <c r="HB168" s="8"/>
      <c r="HC168" s="8"/>
      <c r="HD168" s="8"/>
      <c r="HE168" s="8"/>
      <c r="HF168" s="8"/>
      <c r="HG168" s="8"/>
      <c r="HH168" s="8"/>
      <c r="HI168" s="8"/>
      <c r="HJ168" s="8"/>
      <c r="HK168" s="8"/>
      <c r="HL168" s="8"/>
      <c r="HM168" s="8"/>
      <c r="HN168" s="8"/>
      <c r="HO168" s="8"/>
      <c r="HP168" s="8"/>
      <c r="HQ168" s="8"/>
      <c r="HR168" s="8"/>
      <c r="HS168" s="8"/>
      <c r="HT168" s="8"/>
      <c r="HU168" s="8"/>
      <c r="HV168" s="8"/>
      <c r="HW168" s="8"/>
      <c r="HX168" s="8"/>
      <c r="HY168" s="8"/>
      <c r="HZ168" s="8"/>
      <c r="IA168" s="8"/>
      <c r="IB168" s="8"/>
      <c r="IC168" s="8"/>
      <c r="ID168" s="8"/>
      <c r="IE168" s="8"/>
      <c r="IF168" s="8"/>
      <c r="IG168" s="8"/>
    </row>
    <row r="169" spans="1:241" ht="47.25" x14ac:dyDescent="0.2">
      <c r="A169" s="28" t="s">
        <v>170</v>
      </c>
      <c r="B169" s="43" t="s">
        <v>43</v>
      </c>
      <c r="C169" s="26">
        <v>243196.6</v>
      </c>
      <c r="D169" s="26">
        <v>248131.9</v>
      </c>
      <c r="E169" s="26">
        <v>284566.40000000002</v>
      </c>
      <c r="F169" s="26">
        <v>306801.09999999998</v>
      </c>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c r="ES169" s="8"/>
      <c r="ET169" s="8"/>
      <c r="EU169" s="8"/>
      <c r="EV169" s="8"/>
      <c r="EW169" s="8"/>
      <c r="EX169" s="8"/>
      <c r="EY169" s="8"/>
      <c r="EZ169" s="8"/>
      <c r="FA169" s="8"/>
      <c r="FB169" s="8"/>
      <c r="FC169" s="8"/>
      <c r="FD169" s="8"/>
      <c r="FE169" s="8"/>
      <c r="FF169" s="8"/>
      <c r="FG169" s="8"/>
      <c r="FH169" s="8"/>
      <c r="FI169" s="8"/>
      <c r="FJ169" s="8"/>
      <c r="FK169" s="8"/>
      <c r="FL169" s="8"/>
      <c r="FM169" s="8"/>
      <c r="FN169" s="8"/>
      <c r="FO169" s="8"/>
      <c r="FP169" s="8"/>
      <c r="FQ169" s="8"/>
      <c r="FR169" s="8"/>
      <c r="FS169" s="8"/>
      <c r="FT169" s="8"/>
      <c r="FU169" s="8"/>
      <c r="FV169" s="8"/>
      <c r="FW169" s="8"/>
      <c r="FX169" s="8"/>
      <c r="FY169" s="8"/>
      <c r="FZ169" s="8"/>
      <c r="GA169" s="8"/>
      <c r="GB169" s="8"/>
      <c r="GC169" s="8"/>
      <c r="GD169" s="8"/>
      <c r="GE169" s="8"/>
      <c r="GF169" s="8"/>
      <c r="GG169" s="8"/>
      <c r="GH169" s="8"/>
      <c r="GI169" s="8"/>
      <c r="GJ169" s="8"/>
      <c r="GK169" s="8"/>
      <c r="GL169" s="8"/>
      <c r="GM169" s="8"/>
      <c r="GN169" s="8"/>
      <c r="GO169" s="8"/>
      <c r="GP169" s="8"/>
      <c r="GQ169" s="8"/>
      <c r="GR169" s="8"/>
      <c r="GS169" s="8"/>
      <c r="GT169" s="8"/>
      <c r="GU169" s="8"/>
      <c r="GV169" s="8"/>
      <c r="GW169" s="8"/>
      <c r="GX169" s="8"/>
      <c r="GY169" s="8"/>
      <c r="GZ169" s="8"/>
      <c r="HA169" s="8"/>
      <c r="HB169" s="8"/>
      <c r="HC169" s="8"/>
      <c r="HD169" s="8"/>
      <c r="HE169" s="8"/>
      <c r="HF169" s="8"/>
      <c r="HG169" s="8"/>
      <c r="HH169" s="8"/>
      <c r="HI169" s="8"/>
      <c r="HJ169" s="8"/>
      <c r="HK169" s="8"/>
      <c r="HL169" s="8"/>
      <c r="HM169" s="8"/>
      <c r="HN169" s="8"/>
      <c r="HO169" s="8"/>
      <c r="HP169" s="8"/>
      <c r="HQ169" s="8"/>
      <c r="HR169" s="8"/>
      <c r="HS169" s="8"/>
      <c r="HT169" s="8"/>
      <c r="HU169" s="8"/>
      <c r="HV169" s="8"/>
      <c r="HW169" s="8"/>
      <c r="HX169" s="8"/>
      <c r="HY169" s="8"/>
      <c r="HZ169" s="8"/>
      <c r="IA169" s="8"/>
      <c r="IB169" s="8"/>
      <c r="IC169" s="8"/>
      <c r="ID169" s="8"/>
      <c r="IE169" s="8"/>
      <c r="IF169" s="8"/>
      <c r="IG169" s="8"/>
    </row>
    <row r="170" spans="1:241" ht="63" x14ac:dyDescent="0.2">
      <c r="A170" s="28" t="s">
        <v>171</v>
      </c>
      <c r="B170" s="43" t="s">
        <v>258</v>
      </c>
      <c r="C170" s="26">
        <v>4390.1000000000004</v>
      </c>
      <c r="D170" s="26">
        <v>5233</v>
      </c>
      <c r="E170" s="26">
        <v>5233</v>
      </c>
      <c r="F170" s="26">
        <v>5233</v>
      </c>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c r="ES170" s="8"/>
      <c r="ET170" s="8"/>
      <c r="EU170" s="8"/>
      <c r="EV170" s="8"/>
      <c r="EW170" s="8"/>
      <c r="EX170" s="8"/>
      <c r="EY170" s="8"/>
      <c r="EZ170" s="8"/>
      <c r="FA170" s="8"/>
      <c r="FB170" s="8"/>
      <c r="FC170" s="8"/>
      <c r="FD170" s="8"/>
      <c r="FE170" s="8"/>
      <c r="FF170" s="8"/>
      <c r="FG170" s="8"/>
      <c r="FH170" s="8"/>
      <c r="FI170" s="8"/>
      <c r="FJ170" s="8"/>
      <c r="FK170" s="8"/>
      <c r="FL170" s="8"/>
      <c r="FM170" s="8"/>
      <c r="FN170" s="8"/>
      <c r="FO170" s="8"/>
      <c r="FP170" s="8"/>
      <c r="FQ170" s="8"/>
      <c r="FR170" s="8"/>
      <c r="FS170" s="8"/>
      <c r="FT170" s="8"/>
      <c r="FU170" s="8"/>
      <c r="FV170" s="8"/>
      <c r="FW170" s="8"/>
      <c r="FX170" s="8"/>
      <c r="FY170" s="8"/>
      <c r="FZ170" s="8"/>
      <c r="GA170" s="8"/>
      <c r="GB170" s="8"/>
      <c r="GC170" s="8"/>
      <c r="GD170" s="8"/>
      <c r="GE170" s="8"/>
      <c r="GF170" s="8"/>
      <c r="GG170" s="8"/>
      <c r="GH170" s="8"/>
      <c r="GI170" s="8"/>
      <c r="GJ170" s="8"/>
      <c r="GK170" s="8"/>
      <c r="GL170" s="8"/>
      <c r="GM170" s="8"/>
      <c r="GN170" s="8"/>
      <c r="GO170" s="8"/>
      <c r="GP170" s="8"/>
      <c r="GQ170" s="8"/>
      <c r="GR170" s="8"/>
      <c r="GS170" s="8"/>
      <c r="GT170" s="8"/>
      <c r="GU170" s="8"/>
      <c r="GV170" s="8"/>
      <c r="GW170" s="8"/>
      <c r="GX170" s="8"/>
      <c r="GY170" s="8"/>
      <c r="GZ170" s="8"/>
      <c r="HA170" s="8"/>
      <c r="HB170" s="8"/>
      <c r="HC170" s="8"/>
      <c r="HD170" s="8"/>
      <c r="HE170" s="8"/>
      <c r="HF170" s="8"/>
      <c r="HG170" s="8"/>
      <c r="HH170" s="8"/>
      <c r="HI170" s="8"/>
      <c r="HJ170" s="8"/>
      <c r="HK170" s="8"/>
      <c r="HL170" s="8"/>
      <c r="HM170" s="8"/>
      <c r="HN170" s="8"/>
      <c r="HO170" s="8"/>
      <c r="HP170" s="8"/>
      <c r="HQ170" s="8"/>
      <c r="HR170" s="8"/>
      <c r="HS170" s="8"/>
      <c r="HT170" s="8"/>
      <c r="HU170" s="8"/>
      <c r="HV170" s="8"/>
      <c r="HW170" s="8"/>
      <c r="HX170" s="8"/>
      <c r="HY170" s="8"/>
      <c r="HZ170" s="8"/>
      <c r="IA170" s="8"/>
      <c r="IB170" s="8"/>
      <c r="IC170" s="8"/>
      <c r="ID170" s="8"/>
      <c r="IE170" s="8"/>
      <c r="IF170" s="8"/>
      <c r="IG170" s="8"/>
    </row>
    <row r="171" spans="1:241" ht="63" x14ac:dyDescent="0.2">
      <c r="A171" s="28" t="s">
        <v>171</v>
      </c>
      <c r="B171" s="43" t="s">
        <v>274</v>
      </c>
      <c r="C171" s="26">
        <v>236.4</v>
      </c>
      <c r="D171" s="26">
        <v>236.4</v>
      </c>
      <c r="E171" s="26">
        <v>236.4</v>
      </c>
      <c r="F171" s="26">
        <v>236.4</v>
      </c>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c r="FV171" s="8"/>
      <c r="FW171" s="8"/>
      <c r="FX171" s="8"/>
      <c r="FY171" s="8"/>
      <c r="FZ171" s="8"/>
      <c r="GA171" s="8"/>
      <c r="GB171" s="8"/>
      <c r="GC171" s="8"/>
      <c r="GD171" s="8"/>
      <c r="GE171" s="8"/>
      <c r="GF171" s="8"/>
      <c r="GG171" s="8"/>
      <c r="GH171" s="8"/>
      <c r="GI171" s="8"/>
      <c r="GJ171" s="8"/>
      <c r="GK171" s="8"/>
      <c r="GL171" s="8"/>
      <c r="GM171" s="8"/>
      <c r="GN171" s="8"/>
      <c r="GO171" s="8"/>
      <c r="GP171" s="8"/>
      <c r="GQ171" s="8"/>
      <c r="GR171" s="8"/>
      <c r="GS171" s="8"/>
      <c r="GT171" s="8"/>
      <c r="GU171" s="8"/>
      <c r="GV171" s="8"/>
      <c r="GW171" s="8"/>
      <c r="GX171" s="8"/>
      <c r="GY171" s="8"/>
      <c r="GZ171" s="8"/>
      <c r="HA171" s="8"/>
      <c r="HB171" s="8"/>
      <c r="HC171" s="8"/>
      <c r="HD171" s="8"/>
      <c r="HE171" s="8"/>
      <c r="HF171" s="8"/>
      <c r="HG171" s="8"/>
      <c r="HH171" s="8"/>
      <c r="HI171" s="8"/>
      <c r="HJ171" s="8"/>
      <c r="HK171" s="8"/>
      <c r="HL171" s="8"/>
      <c r="HM171" s="8"/>
      <c r="HN171" s="8"/>
      <c r="HO171" s="8"/>
      <c r="HP171" s="8"/>
      <c r="HQ171" s="8"/>
      <c r="HR171" s="8"/>
      <c r="HS171" s="8"/>
      <c r="HT171" s="8"/>
      <c r="HU171" s="8"/>
      <c r="HV171" s="8"/>
      <c r="HW171" s="8"/>
      <c r="HX171" s="8"/>
      <c r="HY171" s="8"/>
      <c r="HZ171" s="8"/>
      <c r="IA171" s="8"/>
      <c r="IB171" s="8"/>
      <c r="IC171" s="8"/>
      <c r="ID171" s="8"/>
      <c r="IE171" s="8"/>
      <c r="IF171" s="8"/>
      <c r="IG171" s="8"/>
    </row>
    <row r="172" spans="1:241" ht="78.75" x14ac:dyDescent="0.2">
      <c r="A172" s="28" t="s">
        <v>171</v>
      </c>
      <c r="B172" s="43" t="s">
        <v>286</v>
      </c>
      <c r="C172" s="26">
        <v>124.2</v>
      </c>
      <c r="D172" s="26">
        <v>124.2</v>
      </c>
      <c r="E172" s="26">
        <v>124.2</v>
      </c>
      <c r="F172" s="26">
        <v>124.2</v>
      </c>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c r="FV172" s="8"/>
      <c r="FW172" s="8"/>
      <c r="FX172" s="8"/>
      <c r="FY172" s="8"/>
      <c r="FZ172" s="8"/>
      <c r="GA172" s="8"/>
      <c r="GB172" s="8"/>
      <c r="GC172" s="8"/>
      <c r="GD172" s="8"/>
      <c r="GE172" s="8"/>
      <c r="GF172" s="8"/>
      <c r="GG172" s="8"/>
      <c r="GH172" s="8"/>
      <c r="GI172" s="8"/>
      <c r="GJ172" s="8"/>
      <c r="GK172" s="8"/>
      <c r="GL172" s="8"/>
      <c r="GM172" s="8"/>
      <c r="GN172" s="8"/>
      <c r="GO172" s="8"/>
      <c r="GP172" s="8"/>
      <c r="GQ172" s="8"/>
      <c r="GR172" s="8"/>
      <c r="GS172" s="8"/>
      <c r="GT172" s="8"/>
      <c r="GU172" s="8"/>
      <c r="GV172" s="8"/>
      <c r="GW172" s="8"/>
      <c r="GX172" s="8"/>
      <c r="GY172" s="8"/>
      <c r="GZ172" s="8"/>
      <c r="HA172" s="8"/>
      <c r="HB172" s="8"/>
      <c r="HC172" s="8"/>
      <c r="HD172" s="8"/>
      <c r="HE172" s="8"/>
      <c r="HF172" s="8"/>
      <c r="HG172" s="8"/>
      <c r="HH172" s="8"/>
      <c r="HI172" s="8"/>
      <c r="HJ172" s="8"/>
      <c r="HK172" s="8"/>
      <c r="HL172" s="8"/>
      <c r="HM172" s="8"/>
      <c r="HN172" s="8"/>
      <c r="HO172" s="8"/>
      <c r="HP172" s="8"/>
      <c r="HQ172" s="8"/>
      <c r="HR172" s="8"/>
      <c r="HS172" s="8"/>
      <c r="HT172" s="8"/>
      <c r="HU172" s="8"/>
      <c r="HV172" s="8"/>
      <c r="HW172" s="8"/>
      <c r="HX172" s="8"/>
      <c r="HY172" s="8"/>
      <c r="HZ172" s="8"/>
      <c r="IA172" s="8"/>
      <c r="IB172" s="8"/>
      <c r="IC172" s="8"/>
      <c r="ID172" s="8"/>
      <c r="IE172" s="8"/>
      <c r="IF172" s="8"/>
      <c r="IG172" s="8"/>
    </row>
    <row r="173" spans="1:241" ht="63" x14ac:dyDescent="0.2">
      <c r="A173" s="28" t="s">
        <v>171</v>
      </c>
      <c r="B173" s="43" t="s">
        <v>285</v>
      </c>
      <c r="C173" s="26">
        <v>731.9</v>
      </c>
      <c r="D173" s="26">
        <v>872.3</v>
      </c>
      <c r="E173" s="26">
        <v>872.3</v>
      </c>
      <c r="F173" s="26">
        <v>872.3</v>
      </c>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c r="FV173" s="8"/>
      <c r="FW173" s="8"/>
      <c r="FX173" s="8"/>
      <c r="FY173" s="8"/>
      <c r="FZ173" s="8"/>
      <c r="GA173" s="8"/>
      <c r="GB173" s="8"/>
      <c r="GC173" s="8"/>
      <c r="GD173" s="8"/>
      <c r="GE173" s="8"/>
      <c r="GF173" s="8"/>
      <c r="GG173" s="8"/>
      <c r="GH173" s="8"/>
      <c r="GI173" s="8"/>
      <c r="GJ173" s="8"/>
      <c r="GK173" s="8"/>
      <c r="GL173" s="8"/>
      <c r="GM173" s="8"/>
      <c r="GN173" s="8"/>
      <c r="GO173" s="8"/>
      <c r="GP173" s="8"/>
      <c r="GQ173" s="8"/>
      <c r="GR173" s="8"/>
      <c r="GS173" s="8"/>
      <c r="GT173" s="8"/>
      <c r="GU173" s="8"/>
      <c r="GV173" s="8"/>
      <c r="GW173" s="8"/>
      <c r="GX173" s="8"/>
      <c r="GY173" s="8"/>
      <c r="GZ173" s="8"/>
      <c r="HA173" s="8"/>
      <c r="HB173" s="8"/>
      <c r="HC173" s="8"/>
      <c r="HD173" s="8"/>
      <c r="HE173" s="8"/>
      <c r="HF173" s="8"/>
      <c r="HG173" s="8"/>
      <c r="HH173" s="8"/>
      <c r="HI173" s="8"/>
      <c r="HJ173" s="8"/>
      <c r="HK173" s="8"/>
      <c r="HL173" s="8"/>
      <c r="HM173" s="8"/>
      <c r="HN173" s="8"/>
      <c r="HO173" s="8"/>
      <c r="HP173" s="8"/>
      <c r="HQ173" s="8"/>
      <c r="HR173" s="8"/>
      <c r="HS173" s="8"/>
      <c r="HT173" s="8"/>
      <c r="HU173" s="8"/>
      <c r="HV173" s="8"/>
      <c r="HW173" s="8"/>
      <c r="HX173" s="8"/>
      <c r="HY173" s="8"/>
      <c r="HZ173" s="8"/>
      <c r="IA173" s="8"/>
      <c r="IB173" s="8"/>
      <c r="IC173" s="8"/>
      <c r="ID173" s="8"/>
      <c r="IE173" s="8"/>
      <c r="IF173" s="8"/>
      <c r="IG173" s="8"/>
    </row>
    <row r="174" spans="1:241" s="4" customFormat="1" ht="47.25" x14ac:dyDescent="0.2">
      <c r="A174" s="28" t="s">
        <v>171</v>
      </c>
      <c r="B174" s="43" t="s">
        <v>261</v>
      </c>
      <c r="C174" s="26">
        <v>1182.7</v>
      </c>
      <c r="D174" s="26">
        <v>1182.7</v>
      </c>
      <c r="E174" s="26">
        <v>1182.7</v>
      </c>
      <c r="F174" s="26">
        <v>1182.7</v>
      </c>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c r="FU174" s="8"/>
      <c r="FV174" s="8"/>
      <c r="FW174" s="8"/>
      <c r="FX174" s="8"/>
      <c r="FY174" s="8"/>
      <c r="FZ174" s="8"/>
      <c r="GA174" s="8"/>
      <c r="GB174" s="8"/>
      <c r="GC174" s="8"/>
      <c r="GD174" s="8"/>
      <c r="GE174" s="8"/>
      <c r="GF174" s="8"/>
      <c r="GG174" s="8"/>
      <c r="GH174" s="8"/>
      <c r="GI174" s="8"/>
      <c r="GJ174" s="8"/>
      <c r="GK174" s="8"/>
      <c r="GL174" s="8"/>
      <c r="GM174" s="8"/>
      <c r="GN174" s="8"/>
      <c r="GO174" s="8"/>
      <c r="GP174" s="8"/>
      <c r="GQ174" s="8"/>
      <c r="GR174" s="8"/>
      <c r="GS174" s="8"/>
      <c r="GT174" s="8"/>
      <c r="GU174" s="8"/>
      <c r="GV174" s="8"/>
      <c r="GW174" s="8"/>
      <c r="GX174" s="8"/>
      <c r="GY174" s="8"/>
      <c r="GZ174" s="8"/>
      <c r="HA174" s="8"/>
      <c r="HB174" s="8"/>
      <c r="HC174" s="8"/>
      <c r="HD174" s="8"/>
      <c r="HE174" s="8"/>
      <c r="HF174" s="8"/>
      <c r="HG174" s="8"/>
      <c r="HH174" s="8"/>
      <c r="HI174" s="8"/>
      <c r="HJ174" s="8"/>
      <c r="HK174" s="8"/>
      <c r="HL174" s="8"/>
      <c r="HM174" s="8"/>
      <c r="HN174" s="8"/>
      <c r="HO174" s="8"/>
      <c r="HP174" s="8"/>
      <c r="HQ174" s="8"/>
      <c r="HR174" s="8"/>
      <c r="HS174" s="8"/>
      <c r="HT174" s="8"/>
      <c r="HU174" s="8"/>
      <c r="HV174" s="8"/>
      <c r="HW174" s="8"/>
      <c r="HX174" s="8"/>
      <c r="HY174" s="8"/>
      <c r="HZ174" s="8"/>
      <c r="IA174" s="8"/>
      <c r="IB174" s="8"/>
      <c r="IC174" s="8"/>
      <c r="ID174" s="8"/>
      <c r="IE174" s="8"/>
      <c r="IF174" s="8"/>
      <c r="IG174" s="8"/>
    </row>
    <row r="175" spans="1:241" ht="63" x14ac:dyDescent="0.2">
      <c r="A175" s="28" t="s">
        <v>172</v>
      </c>
      <c r="B175" s="43" t="s">
        <v>264</v>
      </c>
      <c r="C175" s="26">
        <v>8465.7000000000007</v>
      </c>
      <c r="D175" s="26">
        <v>6429.1</v>
      </c>
      <c r="E175" s="26">
        <v>6687.3</v>
      </c>
      <c r="F175" s="26">
        <v>6953.7</v>
      </c>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c r="GA175" s="8"/>
      <c r="GB175" s="8"/>
      <c r="GC175" s="8"/>
      <c r="GD175" s="8"/>
      <c r="GE175" s="8"/>
      <c r="GF175" s="8"/>
      <c r="GG175" s="8"/>
      <c r="GH175" s="8"/>
      <c r="GI175" s="8"/>
      <c r="GJ175" s="8"/>
      <c r="GK175" s="8"/>
      <c r="GL175" s="8"/>
      <c r="GM175" s="8"/>
      <c r="GN175" s="8"/>
      <c r="GO175" s="8"/>
      <c r="GP175" s="8"/>
      <c r="GQ175" s="8"/>
      <c r="GR175" s="8"/>
      <c r="GS175" s="8"/>
      <c r="GT175" s="8"/>
      <c r="GU175" s="8"/>
      <c r="GV175" s="8"/>
      <c r="GW175" s="8"/>
      <c r="GX175" s="8"/>
      <c r="GY175" s="8"/>
      <c r="GZ175" s="8"/>
      <c r="HA175" s="8"/>
      <c r="HB175" s="8"/>
      <c r="HC175" s="8"/>
      <c r="HD175" s="8"/>
      <c r="HE175" s="8"/>
      <c r="HF175" s="8"/>
      <c r="HG175" s="8"/>
      <c r="HH175" s="8"/>
      <c r="HI175" s="8"/>
      <c r="HJ175" s="8"/>
      <c r="HK175" s="8"/>
      <c r="HL175" s="8"/>
      <c r="HM175" s="8"/>
      <c r="HN175" s="8"/>
      <c r="HO175" s="8"/>
      <c r="HP175" s="8"/>
      <c r="HQ175" s="8"/>
      <c r="HR175" s="8"/>
      <c r="HS175" s="8"/>
      <c r="HT175" s="8"/>
      <c r="HU175" s="8"/>
      <c r="HV175" s="8"/>
      <c r="HW175" s="8"/>
      <c r="HX175" s="8"/>
      <c r="HY175" s="8"/>
      <c r="HZ175" s="8"/>
      <c r="IA175" s="8"/>
      <c r="IB175" s="8"/>
      <c r="IC175" s="8"/>
      <c r="ID175" s="8"/>
      <c r="IE175" s="8"/>
      <c r="IF175" s="8"/>
      <c r="IG175" s="8"/>
    </row>
    <row r="176" spans="1:241" ht="141.75" x14ac:dyDescent="0.2">
      <c r="A176" s="28" t="s">
        <v>172</v>
      </c>
      <c r="B176" s="43" t="s">
        <v>339</v>
      </c>
      <c r="C176" s="26">
        <v>348</v>
      </c>
      <c r="D176" s="26">
        <v>2100</v>
      </c>
      <c r="E176" s="26">
        <v>2100</v>
      </c>
      <c r="F176" s="26">
        <v>2100</v>
      </c>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c r="GA176" s="8"/>
      <c r="GB176" s="8"/>
      <c r="GC176" s="8"/>
      <c r="GD176" s="8"/>
      <c r="GE176" s="8"/>
      <c r="GF176" s="8"/>
      <c r="GG176" s="8"/>
      <c r="GH176" s="8"/>
      <c r="GI176" s="8"/>
      <c r="GJ176" s="8"/>
      <c r="GK176" s="8"/>
      <c r="GL176" s="8"/>
      <c r="GM176" s="8"/>
      <c r="GN176" s="8"/>
      <c r="GO176" s="8"/>
      <c r="GP176" s="8"/>
      <c r="GQ176" s="8"/>
      <c r="GR176" s="8"/>
      <c r="GS176" s="8"/>
      <c r="GT176" s="8"/>
      <c r="GU176" s="8"/>
      <c r="GV176" s="8"/>
      <c r="GW176" s="8"/>
      <c r="GX176" s="8"/>
      <c r="GY176" s="8"/>
      <c r="GZ176" s="8"/>
      <c r="HA176" s="8"/>
      <c r="HB176" s="8"/>
      <c r="HC176" s="8"/>
      <c r="HD176" s="8"/>
      <c r="HE176" s="8"/>
      <c r="HF176" s="8"/>
      <c r="HG176" s="8"/>
      <c r="HH176" s="8"/>
      <c r="HI176" s="8"/>
      <c r="HJ176" s="8"/>
      <c r="HK176" s="8"/>
      <c r="HL176" s="8"/>
      <c r="HM176" s="8"/>
      <c r="HN176" s="8"/>
      <c r="HO176" s="8"/>
      <c r="HP176" s="8"/>
      <c r="HQ176" s="8"/>
      <c r="HR176" s="8"/>
      <c r="HS176" s="8"/>
      <c r="HT176" s="8"/>
      <c r="HU176" s="8"/>
      <c r="HV176" s="8"/>
      <c r="HW176" s="8"/>
      <c r="HX176" s="8"/>
      <c r="HY176" s="8"/>
      <c r="HZ176" s="8"/>
      <c r="IA176" s="8"/>
      <c r="IB176" s="8"/>
      <c r="IC176" s="8"/>
      <c r="ID176" s="8"/>
      <c r="IE176" s="8"/>
      <c r="IF176" s="8"/>
      <c r="IG176" s="8"/>
    </row>
    <row r="177" spans="1:241" ht="78.75" x14ac:dyDescent="0.2">
      <c r="A177" s="28" t="s">
        <v>172</v>
      </c>
      <c r="B177" s="43" t="s">
        <v>92</v>
      </c>
      <c r="C177" s="26">
        <v>8857.2999999999993</v>
      </c>
      <c r="D177" s="26">
        <v>11648</v>
      </c>
      <c r="E177" s="26">
        <v>12249.5</v>
      </c>
      <c r="F177" s="26">
        <v>12882.2</v>
      </c>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c r="GA177" s="8"/>
      <c r="GB177" s="8"/>
      <c r="GC177" s="8"/>
      <c r="GD177" s="8"/>
      <c r="GE177" s="8"/>
      <c r="GF177" s="8"/>
      <c r="GG177" s="8"/>
      <c r="GH177" s="8"/>
      <c r="GI177" s="8"/>
      <c r="GJ177" s="8"/>
      <c r="GK177" s="8"/>
      <c r="GL177" s="8"/>
      <c r="GM177" s="8"/>
      <c r="GN177" s="8"/>
      <c r="GO177" s="8"/>
      <c r="GP177" s="8"/>
      <c r="GQ177" s="8"/>
      <c r="GR177" s="8"/>
      <c r="GS177" s="8"/>
      <c r="GT177" s="8"/>
      <c r="GU177" s="8"/>
      <c r="GV177" s="8"/>
      <c r="GW177" s="8"/>
      <c r="GX177" s="8"/>
      <c r="GY177" s="8"/>
      <c r="GZ177" s="8"/>
      <c r="HA177" s="8"/>
      <c r="HB177" s="8"/>
      <c r="HC177" s="8"/>
      <c r="HD177" s="8"/>
      <c r="HE177" s="8"/>
      <c r="HF177" s="8"/>
      <c r="HG177" s="8"/>
      <c r="HH177" s="8"/>
      <c r="HI177" s="8"/>
      <c r="HJ177" s="8"/>
      <c r="HK177" s="8"/>
      <c r="HL177" s="8"/>
      <c r="HM177" s="8"/>
      <c r="HN177" s="8"/>
      <c r="HO177" s="8"/>
      <c r="HP177" s="8"/>
      <c r="HQ177" s="8"/>
      <c r="HR177" s="8"/>
      <c r="HS177" s="8"/>
      <c r="HT177" s="8"/>
      <c r="HU177" s="8"/>
      <c r="HV177" s="8"/>
      <c r="HW177" s="8"/>
      <c r="HX177" s="8"/>
      <c r="HY177" s="8"/>
      <c r="HZ177" s="8"/>
      <c r="IA177" s="8"/>
      <c r="IB177" s="8"/>
      <c r="IC177" s="8"/>
      <c r="ID177" s="8"/>
      <c r="IE177" s="8"/>
      <c r="IF177" s="8"/>
      <c r="IG177" s="8"/>
    </row>
    <row r="178" spans="1:241" ht="63" x14ac:dyDescent="0.2">
      <c r="A178" s="28" t="s">
        <v>172</v>
      </c>
      <c r="B178" s="43" t="s">
        <v>275</v>
      </c>
      <c r="C178" s="26">
        <v>7736.5</v>
      </c>
      <c r="D178" s="26">
        <v>7745.1</v>
      </c>
      <c r="E178" s="26">
        <v>7745.1</v>
      </c>
      <c r="F178" s="26">
        <v>7745.1</v>
      </c>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8"/>
      <c r="HH178" s="8"/>
      <c r="HI178" s="8"/>
      <c r="HJ178" s="8"/>
      <c r="HK178" s="8"/>
      <c r="HL178" s="8"/>
      <c r="HM178" s="8"/>
      <c r="HN178" s="8"/>
      <c r="HO178" s="8"/>
      <c r="HP178" s="8"/>
      <c r="HQ178" s="8"/>
      <c r="HR178" s="8"/>
      <c r="HS178" s="8"/>
      <c r="HT178" s="8"/>
      <c r="HU178" s="8"/>
      <c r="HV178" s="8"/>
      <c r="HW178" s="8"/>
      <c r="HX178" s="8"/>
      <c r="HY178" s="8"/>
      <c r="HZ178" s="8"/>
      <c r="IA178" s="8"/>
      <c r="IB178" s="8"/>
      <c r="IC178" s="8"/>
      <c r="ID178" s="8"/>
      <c r="IE178" s="8"/>
      <c r="IF178" s="8"/>
      <c r="IG178" s="8"/>
    </row>
    <row r="179" spans="1:241" ht="47.25" x14ac:dyDescent="0.2">
      <c r="A179" s="28" t="s">
        <v>172</v>
      </c>
      <c r="B179" s="43" t="s">
        <v>276</v>
      </c>
      <c r="C179" s="26">
        <v>45797.1</v>
      </c>
      <c r="D179" s="26">
        <v>64094.1</v>
      </c>
      <c r="E179" s="26">
        <v>64094.1</v>
      </c>
      <c r="F179" s="26">
        <v>67536.800000000003</v>
      </c>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c r="GB179" s="8"/>
      <c r="GC179" s="8"/>
      <c r="GD179" s="8"/>
      <c r="GE179" s="8"/>
      <c r="GF179" s="8"/>
      <c r="GG179" s="8"/>
      <c r="GH179" s="8"/>
      <c r="GI179" s="8"/>
      <c r="GJ179" s="8"/>
      <c r="GK179" s="8"/>
      <c r="GL179" s="8"/>
      <c r="GM179" s="8"/>
      <c r="GN179" s="8"/>
      <c r="GO179" s="8"/>
      <c r="GP179" s="8"/>
      <c r="GQ179" s="8"/>
      <c r="GR179" s="8"/>
      <c r="GS179" s="8"/>
      <c r="GT179" s="8"/>
      <c r="GU179" s="8"/>
      <c r="GV179" s="8"/>
      <c r="GW179" s="8"/>
      <c r="GX179" s="8"/>
      <c r="GY179" s="8"/>
      <c r="GZ179" s="8"/>
      <c r="HA179" s="8"/>
      <c r="HB179" s="8"/>
      <c r="HC179" s="8"/>
      <c r="HD179" s="8"/>
      <c r="HE179" s="8"/>
      <c r="HF179" s="8"/>
      <c r="HG179" s="8"/>
      <c r="HH179" s="8"/>
      <c r="HI179" s="8"/>
      <c r="HJ179" s="8"/>
      <c r="HK179" s="8"/>
      <c r="HL179" s="8"/>
      <c r="HM179" s="8"/>
      <c r="HN179" s="8"/>
      <c r="HO179" s="8"/>
      <c r="HP179" s="8"/>
      <c r="HQ179" s="8"/>
      <c r="HR179" s="8"/>
      <c r="HS179" s="8"/>
      <c r="HT179" s="8"/>
      <c r="HU179" s="8"/>
      <c r="HV179" s="8"/>
      <c r="HW179" s="8"/>
      <c r="HX179" s="8"/>
      <c r="HY179" s="8"/>
      <c r="HZ179" s="8"/>
      <c r="IA179" s="8"/>
      <c r="IB179" s="8"/>
      <c r="IC179" s="8"/>
      <c r="ID179" s="8"/>
      <c r="IE179" s="8"/>
      <c r="IF179" s="8"/>
      <c r="IG179" s="8"/>
    </row>
    <row r="180" spans="1:241" ht="63" x14ac:dyDescent="0.2">
      <c r="A180" s="28" t="s">
        <v>172</v>
      </c>
      <c r="B180" s="43" t="s">
        <v>284</v>
      </c>
      <c r="C180" s="26">
        <v>2331.9</v>
      </c>
      <c r="D180" s="26">
        <v>2704.3</v>
      </c>
      <c r="E180" s="26">
        <v>2704.3</v>
      </c>
      <c r="F180" s="26">
        <v>2704.3</v>
      </c>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c r="GB180" s="8"/>
      <c r="GC180" s="8"/>
      <c r="GD180" s="8"/>
      <c r="GE180" s="8"/>
      <c r="GF180" s="8"/>
      <c r="GG180" s="8"/>
      <c r="GH180" s="8"/>
      <c r="GI180" s="8"/>
      <c r="GJ180" s="8"/>
      <c r="GK180" s="8"/>
      <c r="GL180" s="8"/>
      <c r="GM180" s="8"/>
      <c r="GN180" s="8"/>
      <c r="GO180" s="8"/>
      <c r="GP180" s="8"/>
      <c r="GQ180" s="8"/>
      <c r="GR180" s="8"/>
      <c r="GS180" s="8"/>
      <c r="GT180" s="8"/>
      <c r="GU180" s="8"/>
      <c r="GV180" s="8"/>
      <c r="GW180" s="8"/>
      <c r="GX180" s="8"/>
      <c r="GY180" s="8"/>
      <c r="GZ180" s="8"/>
      <c r="HA180" s="8"/>
      <c r="HB180" s="8"/>
      <c r="HC180" s="8"/>
      <c r="HD180" s="8"/>
      <c r="HE180" s="8"/>
      <c r="HF180" s="8"/>
      <c r="HG180" s="8"/>
      <c r="HH180" s="8"/>
      <c r="HI180" s="8"/>
      <c r="HJ180" s="8"/>
      <c r="HK180" s="8"/>
      <c r="HL180" s="8"/>
      <c r="HM180" s="8"/>
      <c r="HN180" s="8"/>
      <c r="HO180" s="8"/>
      <c r="HP180" s="8"/>
      <c r="HQ180" s="8"/>
      <c r="HR180" s="8"/>
      <c r="HS180" s="8"/>
      <c r="HT180" s="8"/>
      <c r="HU180" s="8"/>
      <c r="HV180" s="8"/>
      <c r="HW180" s="8"/>
      <c r="HX180" s="8"/>
      <c r="HY180" s="8"/>
      <c r="HZ180" s="8"/>
      <c r="IA180" s="8"/>
      <c r="IB180" s="8"/>
      <c r="IC180" s="8"/>
      <c r="ID180" s="8"/>
      <c r="IE180" s="8"/>
      <c r="IF180" s="8"/>
      <c r="IG180" s="8"/>
    </row>
    <row r="181" spans="1:241" ht="63" x14ac:dyDescent="0.2">
      <c r="A181" s="47" t="s">
        <v>172</v>
      </c>
      <c r="B181" s="44" t="s">
        <v>262</v>
      </c>
      <c r="C181" s="26">
        <v>0.6</v>
      </c>
      <c r="D181" s="26">
        <v>0.6</v>
      </c>
      <c r="E181" s="26">
        <v>0.6</v>
      </c>
      <c r="F181" s="26">
        <v>0.6</v>
      </c>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c r="GA181" s="8"/>
      <c r="GB181" s="8"/>
      <c r="GC181" s="8"/>
      <c r="GD181" s="8"/>
      <c r="GE181" s="8"/>
      <c r="GF181" s="8"/>
      <c r="GG181" s="8"/>
      <c r="GH181" s="8"/>
      <c r="GI181" s="8"/>
      <c r="GJ181" s="8"/>
      <c r="GK181" s="8"/>
      <c r="GL181" s="8"/>
      <c r="GM181" s="8"/>
      <c r="GN181" s="8"/>
      <c r="GO181" s="8"/>
      <c r="GP181" s="8"/>
      <c r="GQ181" s="8"/>
      <c r="GR181" s="8"/>
      <c r="GS181" s="8"/>
      <c r="GT181" s="8"/>
      <c r="GU181" s="8"/>
      <c r="GV181" s="8"/>
      <c r="GW181" s="8"/>
      <c r="GX181" s="8"/>
      <c r="GY181" s="8"/>
      <c r="GZ181" s="8"/>
      <c r="HA181" s="8"/>
      <c r="HB181" s="8"/>
      <c r="HC181" s="8"/>
      <c r="HD181" s="8"/>
      <c r="HE181" s="8"/>
      <c r="HF181" s="8"/>
      <c r="HG181" s="8"/>
      <c r="HH181" s="8"/>
      <c r="HI181" s="8"/>
      <c r="HJ181" s="8"/>
      <c r="HK181" s="8"/>
      <c r="HL181" s="8"/>
      <c r="HM181" s="8"/>
      <c r="HN181" s="8"/>
      <c r="HO181" s="8"/>
      <c r="HP181" s="8"/>
      <c r="HQ181" s="8"/>
      <c r="HR181" s="8"/>
      <c r="HS181" s="8"/>
      <c r="HT181" s="8"/>
      <c r="HU181" s="8"/>
      <c r="HV181" s="8"/>
      <c r="HW181" s="8"/>
      <c r="HX181" s="8"/>
      <c r="HY181" s="8"/>
      <c r="HZ181" s="8"/>
      <c r="IA181" s="8"/>
      <c r="IB181" s="8"/>
      <c r="IC181" s="8"/>
      <c r="ID181" s="8"/>
      <c r="IE181" s="8"/>
      <c r="IF181" s="8"/>
      <c r="IG181" s="8"/>
    </row>
    <row r="182" spans="1:241" ht="63" x14ac:dyDescent="0.2">
      <c r="A182" s="47" t="s">
        <v>172</v>
      </c>
      <c r="B182" s="44" t="s">
        <v>277</v>
      </c>
      <c r="C182" s="26">
        <v>18910.2</v>
      </c>
      <c r="D182" s="26">
        <v>18350.900000000001</v>
      </c>
      <c r="E182" s="26">
        <v>19081.900000000001</v>
      </c>
      <c r="F182" s="26">
        <v>19842.099999999999</v>
      </c>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c r="GA182" s="8"/>
      <c r="GB182" s="8"/>
      <c r="GC182" s="8"/>
      <c r="GD182" s="8"/>
      <c r="GE182" s="8"/>
      <c r="GF182" s="8"/>
      <c r="GG182" s="8"/>
      <c r="GH182" s="8"/>
      <c r="GI182" s="8"/>
      <c r="GJ182" s="8"/>
      <c r="GK182" s="8"/>
      <c r="GL182" s="8"/>
      <c r="GM182" s="8"/>
      <c r="GN182" s="8"/>
      <c r="GO182" s="8"/>
      <c r="GP182" s="8"/>
      <c r="GQ182" s="8"/>
      <c r="GR182" s="8"/>
      <c r="GS182" s="8"/>
      <c r="GT182" s="8"/>
      <c r="GU182" s="8"/>
      <c r="GV182" s="8"/>
      <c r="GW182" s="8"/>
      <c r="GX182" s="8"/>
      <c r="GY182" s="8"/>
      <c r="GZ182" s="8"/>
      <c r="HA182" s="8"/>
      <c r="HB182" s="8"/>
      <c r="HC182" s="8"/>
      <c r="HD182" s="8"/>
      <c r="HE182" s="8"/>
      <c r="HF182" s="8"/>
      <c r="HG182" s="8"/>
      <c r="HH182" s="8"/>
      <c r="HI182" s="8"/>
      <c r="HJ182" s="8"/>
      <c r="HK182" s="8"/>
      <c r="HL182" s="8"/>
      <c r="HM182" s="8"/>
      <c r="HN182" s="8"/>
      <c r="HO182" s="8"/>
      <c r="HP182" s="8"/>
      <c r="HQ182" s="8"/>
      <c r="HR182" s="8"/>
      <c r="HS182" s="8"/>
      <c r="HT182" s="8"/>
      <c r="HU182" s="8"/>
      <c r="HV182" s="8"/>
      <c r="HW182" s="8"/>
      <c r="HX182" s="8"/>
      <c r="HY182" s="8"/>
      <c r="HZ182" s="8"/>
      <c r="IA182" s="8"/>
      <c r="IB182" s="8"/>
      <c r="IC182" s="8"/>
      <c r="ID182" s="8"/>
      <c r="IE182" s="8"/>
      <c r="IF182" s="8"/>
      <c r="IG182" s="8"/>
    </row>
    <row r="183" spans="1:241" ht="63" x14ac:dyDescent="0.2">
      <c r="A183" s="28" t="s">
        <v>172</v>
      </c>
      <c r="B183" s="43" t="s">
        <v>283</v>
      </c>
      <c r="C183" s="26">
        <v>25783</v>
      </c>
      <c r="D183" s="26">
        <v>28224.5</v>
      </c>
      <c r="E183" s="26">
        <v>29353.5</v>
      </c>
      <c r="F183" s="26">
        <v>30527.599999999999</v>
      </c>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8"/>
      <c r="GA183" s="8"/>
      <c r="GB183" s="8"/>
      <c r="GC183" s="8"/>
      <c r="GD183" s="8"/>
      <c r="GE183" s="8"/>
      <c r="GF183" s="8"/>
      <c r="GG183" s="8"/>
      <c r="GH183" s="8"/>
      <c r="GI183" s="8"/>
      <c r="GJ183" s="8"/>
      <c r="GK183" s="8"/>
      <c r="GL183" s="8"/>
      <c r="GM183" s="8"/>
      <c r="GN183" s="8"/>
      <c r="GO183" s="8"/>
      <c r="GP183" s="8"/>
      <c r="GQ183" s="8"/>
      <c r="GR183" s="8"/>
      <c r="GS183" s="8"/>
      <c r="GT183" s="8"/>
      <c r="GU183" s="8"/>
      <c r="GV183" s="8"/>
      <c r="GW183" s="8"/>
      <c r="GX183" s="8"/>
      <c r="GY183" s="8"/>
      <c r="GZ183" s="8"/>
      <c r="HA183" s="8"/>
      <c r="HB183" s="8"/>
      <c r="HC183" s="8"/>
      <c r="HD183" s="8"/>
      <c r="HE183" s="8"/>
      <c r="HF183" s="8"/>
      <c r="HG183" s="8"/>
      <c r="HH183" s="8"/>
      <c r="HI183" s="8"/>
      <c r="HJ183" s="8"/>
      <c r="HK183" s="8"/>
      <c r="HL183" s="8"/>
      <c r="HM183" s="8"/>
      <c r="HN183" s="8"/>
      <c r="HO183" s="8"/>
      <c r="HP183" s="8"/>
      <c r="HQ183" s="8"/>
      <c r="HR183" s="8"/>
      <c r="HS183" s="8"/>
      <c r="HT183" s="8"/>
      <c r="HU183" s="8"/>
      <c r="HV183" s="8"/>
      <c r="HW183" s="8"/>
      <c r="HX183" s="8"/>
      <c r="HY183" s="8"/>
      <c r="HZ183" s="8"/>
      <c r="IA183" s="8"/>
      <c r="IB183" s="8"/>
      <c r="IC183" s="8"/>
      <c r="ID183" s="8"/>
      <c r="IE183" s="8"/>
      <c r="IF183" s="8"/>
      <c r="IG183" s="8"/>
    </row>
    <row r="184" spans="1:241" ht="63" x14ac:dyDescent="0.2">
      <c r="A184" s="28" t="s">
        <v>172</v>
      </c>
      <c r="B184" s="43" t="s">
        <v>263</v>
      </c>
      <c r="C184" s="26">
        <v>181841.9</v>
      </c>
      <c r="D184" s="26">
        <v>178289</v>
      </c>
      <c r="E184" s="26">
        <v>185420.5</v>
      </c>
      <c r="F184" s="26">
        <v>192837.3</v>
      </c>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c r="GA184" s="8"/>
      <c r="GB184" s="8"/>
      <c r="GC184" s="8"/>
      <c r="GD184" s="8"/>
      <c r="GE184" s="8"/>
      <c r="GF184" s="8"/>
      <c r="GG184" s="8"/>
      <c r="GH184" s="8"/>
      <c r="GI184" s="8"/>
      <c r="GJ184" s="8"/>
      <c r="GK184" s="8"/>
      <c r="GL184" s="8"/>
      <c r="GM184" s="8"/>
      <c r="GN184" s="8"/>
      <c r="GO184" s="8"/>
      <c r="GP184" s="8"/>
      <c r="GQ184" s="8"/>
      <c r="GR184" s="8"/>
      <c r="GS184" s="8"/>
      <c r="GT184" s="8"/>
      <c r="GU184" s="8"/>
      <c r="GV184" s="8"/>
      <c r="GW184" s="8"/>
      <c r="GX184" s="8"/>
      <c r="GY184" s="8"/>
      <c r="GZ184" s="8"/>
      <c r="HA184" s="8"/>
      <c r="HB184" s="8"/>
      <c r="HC184" s="8"/>
      <c r="HD184" s="8"/>
      <c r="HE184" s="8"/>
      <c r="HF184" s="8"/>
      <c r="HG184" s="8"/>
      <c r="HH184" s="8"/>
      <c r="HI184" s="8"/>
      <c r="HJ184" s="8"/>
      <c r="HK184" s="8"/>
      <c r="HL184" s="8"/>
      <c r="HM184" s="8"/>
      <c r="HN184" s="8"/>
      <c r="HO184" s="8"/>
      <c r="HP184" s="8"/>
      <c r="HQ184" s="8"/>
      <c r="HR184" s="8"/>
      <c r="HS184" s="8"/>
      <c r="HT184" s="8"/>
      <c r="HU184" s="8"/>
      <c r="HV184" s="8"/>
      <c r="HW184" s="8"/>
      <c r="HX184" s="8"/>
      <c r="HY184" s="8"/>
      <c r="HZ184" s="8"/>
      <c r="IA184" s="8"/>
      <c r="IB184" s="8"/>
      <c r="IC184" s="8"/>
      <c r="ID184" s="8"/>
      <c r="IE184" s="8"/>
      <c r="IF184" s="8"/>
      <c r="IG184" s="8"/>
    </row>
    <row r="185" spans="1:241" ht="63" x14ac:dyDescent="0.2">
      <c r="A185" s="28" t="s">
        <v>172</v>
      </c>
      <c r="B185" s="43" t="s">
        <v>282</v>
      </c>
      <c r="C185" s="26">
        <v>130865</v>
      </c>
      <c r="D185" s="26">
        <v>131086.39999999999</v>
      </c>
      <c r="E185" s="26">
        <v>136329.9</v>
      </c>
      <c r="F185" s="26">
        <v>141783.1</v>
      </c>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c r="GA185" s="8"/>
      <c r="GB185" s="8"/>
      <c r="GC185" s="8"/>
      <c r="GD185" s="8"/>
      <c r="GE185" s="8"/>
      <c r="GF185" s="8"/>
      <c r="GG185" s="8"/>
      <c r="GH185" s="8"/>
      <c r="GI185" s="8"/>
      <c r="GJ185" s="8"/>
      <c r="GK185" s="8"/>
      <c r="GL185" s="8"/>
      <c r="GM185" s="8"/>
      <c r="GN185" s="8"/>
      <c r="GO185" s="8"/>
      <c r="GP185" s="8"/>
      <c r="GQ185" s="8"/>
      <c r="GR185" s="8"/>
      <c r="GS185" s="8"/>
      <c r="GT185" s="8"/>
      <c r="GU185" s="8"/>
      <c r="GV185" s="8"/>
      <c r="GW185" s="8"/>
      <c r="GX185" s="8"/>
      <c r="GY185" s="8"/>
      <c r="GZ185" s="8"/>
      <c r="HA185" s="8"/>
      <c r="HB185" s="8"/>
      <c r="HC185" s="8"/>
      <c r="HD185" s="8"/>
      <c r="HE185" s="8"/>
      <c r="HF185" s="8"/>
      <c r="HG185" s="8"/>
      <c r="HH185" s="8"/>
      <c r="HI185" s="8"/>
      <c r="HJ185" s="8"/>
      <c r="HK185" s="8"/>
      <c r="HL185" s="8"/>
      <c r="HM185" s="8"/>
      <c r="HN185" s="8"/>
      <c r="HO185" s="8"/>
      <c r="HP185" s="8"/>
      <c r="HQ185" s="8"/>
      <c r="HR185" s="8"/>
      <c r="HS185" s="8"/>
      <c r="HT185" s="8"/>
      <c r="HU185" s="8"/>
      <c r="HV185" s="8"/>
      <c r="HW185" s="8"/>
      <c r="HX185" s="8"/>
      <c r="HY185" s="8"/>
      <c r="HZ185" s="8"/>
      <c r="IA185" s="8"/>
      <c r="IB185" s="8"/>
      <c r="IC185" s="8"/>
      <c r="ID185" s="8"/>
      <c r="IE185" s="8"/>
      <c r="IF185" s="8"/>
      <c r="IG185" s="8"/>
    </row>
    <row r="186" spans="1:241" ht="78.75" x14ac:dyDescent="0.2">
      <c r="A186" s="28" t="s">
        <v>172</v>
      </c>
      <c r="B186" s="43" t="s">
        <v>278</v>
      </c>
      <c r="C186" s="26">
        <v>320.7</v>
      </c>
      <c r="D186" s="26">
        <v>298.60000000000002</v>
      </c>
      <c r="E186" s="26">
        <v>314.39999999999998</v>
      </c>
      <c r="F186" s="26">
        <v>331.1</v>
      </c>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c r="GB186" s="8"/>
      <c r="GC186" s="8"/>
      <c r="GD186" s="8"/>
      <c r="GE186" s="8"/>
      <c r="GF186" s="8"/>
      <c r="GG186" s="8"/>
      <c r="GH186" s="8"/>
      <c r="GI186" s="8"/>
      <c r="GJ186" s="8"/>
      <c r="GK186" s="8"/>
      <c r="GL186" s="8"/>
      <c r="GM186" s="8"/>
      <c r="GN186" s="8"/>
      <c r="GO186" s="8"/>
      <c r="GP186" s="8"/>
      <c r="GQ186" s="8"/>
      <c r="GR186" s="8"/>
      <c r="GS186" s="8"/>
      <c r="GT186" s="8"/>
      <c r="GU186" s="8"/>
      <c r="GV186" s="8"/>
      <c r="GW186" s="8"/>
      <c r="GX186" s="8"/>
      <c r="GY186" s="8"/>
      <c r="GZ186" s="8"/>
      <c r="HA186" s="8"/>
      <c r="HB186" s="8"/>
      <c r="HC186" s="8"/>
      <c r="HD186" s="8"/>
      <c r="HE186" s="8"/>
      <c r="HF186" s="8"/>
      <c r="HG186" s="8"/>
      <c r="HH186" s="8"/>
      <c r="HI186" s="8"/>
      <c r="HJ186" s="8"/>
      <c r="HK186" s="8"/>
      <c r="HL186" s="8"/>
      <c r="HM186" s="8"/>
      <c r="HN186" s="8"/>
      <c r="HO186" s="8"/>
      <c r="HP186" s="8"/>
      <c r="HQ186" s="8"/>
      <c r="HR186" s="8"/>
      <c r="HS186" s="8"/>
      <c r="HT186" s="8"/>
      <c r="HU186" s="8"/>
      <c r="HV186" s="8"/>
      <c r="HW186" s="8"/>
      <c r="HX186" s="8"/>
      <c r="HY186" s="8"/>
      <c r="HZ186" s="8"/>
      <c r="IA186" s="8"/>
      <c r="IB186" s="8"/>
      <c r="IC186" s="8"/>
      <c r="ID186" s="8"/>
      <c r="IE186" s="8"/>
      <c r="IF186" s="8"/>
      <c r="IG186" s="8"/>
    </row>
    <row r="187" spans="1:241" ht="78.75" x14ac:dyDescent="0.2">
      <c r="A187" s="28" t="s">
        <v>172</v>
      </c>
      <c r="B187" s="43" t="s">
        <v>279</v>
      </c>
      <c r="C187" s="26">
        <v>24.6</v>
      </c>
      <c r="D187" s="26">
        <v>18.100000000000001</v>
      </c>
      <c r="E187" s="26">
        <v>18.100000000000001</v>
      </c>
      <c r="F187" s="26">
        <v>18.100000000000001</v>
      </c>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c r="GB187" s="8"/>
      <c r="GC187" s="8"/>
      <c r="GD187" s="8"/>
      <c r="GE187" s="8"/>
      <c r="GF187" s="8"/>
      <c r="GG187" s="8"/>
      <c r="GH187" s="8"/>
      <c r="GI187" s="8"/>
      <c r="GJ187" s="8"/>
      <c r="GK187" s="8"/>
      <c r="GL187" s="8"/>
      <c r="GM187" s="8"/>
      <c r="GN187" s="8"/>
      <c r="GO187" s="8"/>
      <c r="GP187" s="8"/>
      <c r="GQ187" s="8"/>
      <c r="GR187" s="8"/>
      <c r="GS187" s="8"/>
      <c r="GT187" s="8"/>
      <c r="GU187" s="8"/>
      <c r="GV187" s="8"/>
      <c r="GW187" s="8"/>
      <c r="GX187" s="8"/>
      <c r="GY187" s="8"/>
      <c r="GZ187" s="8"/>
      <c r="HA187" s="8"/>
      <c r="HB187" s="8"/>
      <c r="HC187" s="8"/>
      <c r="HD187" s="8"/>
      <c r="HE187" s="8"/>
      <c r="HF187" s="8"/>
      <c r="HG187" s="8"/>
      <c r="HH187" s="8"/>
      <c r="HI187" s="8"/>
      <c r="HJ187" s="8"/>
      <c r="HK187" s="8"/>
      <c r="HL187" s="8"/>
      <c r="HM187" s="8"/>
      <c r="HN187" s="8"/>
      <c r="HO187" s="8"/>
      <c r="HP187" s="8"/>
      <c r="HQ187" s="8"/>
      <c r="HR187" s="8"/>
      <c r="HS187" s="8"/>
      <c r="HT187" s="8"/>
      <c r="HU187" s="8"/>
      <c r="HV187" s="8"/>
      <c r="HW187" s="8"/>
      <c r="HX187" s="8"/>
      <c r="HY187" s="8"/>
      <c r="HZ187" s="8"/>
      <c r="IA187" s="8"/>
      <c r="IB187" s="8"/>
      <c r="IC187" s="8"/>
      <c r="ID187" s="8"/>
      <c r="IE187" s="8"/>
      <c r="IF187" s="8"/>
      <c r="IG187" s="8"/>
    </row>
    <row r="188" spans="1:241" ht="141.75" x14ac:dyDescent="0.2">
      <c r="A188" s="28" t="s">
        <v>172</v>
      </c>
      <c r="B188" s="43" t="s">
        <v>314</v>
      </c>
      <c r="C188" s="26">
        <v>111</v>
      </c>
      <c r="D188" s="26">
        <v>126</v>
      </c>
      <c r="E188" s="26">
        <v>126</v>
      </c>
      <c r="F188" s="26">
        <v>126</v>
      </c>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c r="GA188" s="8"/>
      <c r="GB188" s="8"/>
      <c r="GC188" s="8"/>
      <c r="GD188" s="8"/>
      <c r="GE188" s="8"/>
      <c r="GF188" s="8"/>
      <c r="GG188" s="8"/>
      <c r="GH188" s="8"/>
      <c r="GI188" s="8"/>
      <c r="GJ188" s="8"/>
      <c r="GK188" s="8"/>
      <c r="GL188" s="8"/>
      <c r="GM188" s="8"/>
      <c r="GN188" s="8"/>
      <c r="GO188" s="8"/>
      <c r="GP188" s="8"/>
      <c r="GQ188" s="8"/>
      <c r="GR188" s="8"/>
      <c r="GS188" s="8"/>
      <c r="GT188" s="8"/>
      <c r="GU188" s="8"/>
      <c r="GV188" s="8"/>
      <c r="GW188" s="8"/>
      <c r="GX188" s="8"/>
      <c r="GY188" s="8"/>
      <c r="GZ188" s="8"/>
      <c r="HA188" s="8"/>
      <c r="HB188" s="8"/>
      <c r="HC188" s="8"/>
      <c r="HD188" s="8"/>
      <c r="HE188" s="8"/>
      <c r="HF188" s="8"/>
      <c r="HG188" s="8"/>
      <c r="HH188" s="8"/>
      <c r="HI188" s="8"/>
      <c r="HJ188" s="8"/>
      <c r="HK188" s="8"/>
      <c r="HL188" s="8"/>
      <c r="HM188" s="8"/>
      <c r="HN188" s="8"/>
      <c r="HO188" s="8"/>
      <c r="HP188" s="8"/>
      <c r="HQ188" s="8"/>
      <c r="HR188" s="8"/>
      <c r="HS188" s="8"/>
      <c r="HT188" s="8"/>
      <c r="HU188" s="8"/>
      <c r="HV188" s="8"/>
      <c r="HW188" s="8"/>
      <c r="HX188" s="8"/>
      <c r="HY188" s="8"/>
      <c r="HZ188" s="8"/>
      <c r="IA188" s="8"/>
      <c r="IB188" s="8"/>
      <c r="IC188" s="8"/>
      <c r="ID188" s="8"/>
      <c r="IE188" s="8"/>
      <c r="IF188" s="8"/>
      <c r="IG188" s="8"/>
    </row>
    <row r="189" spans="1:241" ht="173.25" x14ac:dyDescent="0.2">
      <c r="A189" s="28" t="s">
        <v>172</v>
      </c>
      <c r="B189" s="43" t="s">
        <v>312</v>
      </c>
      <c r="C189" s="26">
        <v>924.8</v>
      </c>
      <c r="D189" s="26">
        <v>1096.4000000000001</v>
      </c>
      <c r="E189" s="26">
        <v>1140.3</v>
      </c>
      <c r="F189" s="26">
        <v>1185.9000000000001</v>
      </c>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c r="GA189" s="8"/>
      <c r="GB189" s="8"/>
      <c r="GC189" s="8"/>
      <c r="GD189" s="8"/>
      <c r="GE189" s="8"/>
      <c r="GF189" s="8"/>
      <c r="GG189" s="8"/>
      <c r="GH189" s="8"/>
      <c r="GI189" s="8"/>
      <c r="GJ189" s="8"/>
      <c r="GK189" s="8"/>
      <c r="GL189" s="8"/>
      <c r="GM189" s="8"/>
      <c r="GN189" s="8"/>
      <c r="GO189" s="8"/>
      <c r="GP189" s="8"/>
      <c r="GQ189" s="8"/>
      <c r="GR189" s="8"/>
      <c r="GS189" s="8"/>
      <c r="GT189" s="8"/>
      <c r="GU189" s="8"/>
      <c r="GV189" s="8"/>
      <c r="GW189" s="8"/>
      <c r="GX189" s="8"/>
      <c r="GY189" s="8"/>
      <c r="GZ189" s="8"/>
      <c r="HA189" s="8"/>
      <c r="HB189" s="8"/>
      <c r="HC189" s="8"/>
      <c r="HD189" s="8"/>
      <c r="HE189" s="8"/>
      <c r="HF189" s="8"/>
      <c r="HG189" s="8"/>
      <c r="HH189" s="8"/>
      <c r="HI189" s="8"/>
      <c r="HJ189" s="8"/>
      <c r="HK189" s="8"/>
      <c r="HL189" s="8"/>
      <c r="HM189" s="8"/>
      <c r="HN189" s="8"/>
      <c r="HO189" s="8"/>
      <c r="HP189" s="8"/>
      <c r="HQ189" s="8"/>
      <c r="HR189" s="8"/>
      <c r="HS189" s="8"/>
      <c r="HT189" s="8"/>
      <c r="HU189" s="8"/>
      <c r="HV189" s="8"/>
      <c r="HW189" s="8"/>
      <c r="HX189" s="8"/>
      <c r="HY189" s="8"/>
      <c r="HZ189" s="8"/>
      <c r="IA189" s="8"/>
      <c r="IB189" s="8"/>
      <c r="IC189" s="8"/>
      <c r="ID189" s="8"/>
      <c r="IE189" s="8"/>
      <c r="IF189" s="8"/>
      <c r="IG189" s="8"/>
    </row>
    <row r="190" spans="1:241" ht="94.5" x14ac:dyDescent="0.2">
      <c r="A190" s="28" t="s">
        <v>172</v>
      </c>
      <c r="B190" s="52" t="s">
        <v>377</v>
      </c>
      <c r="C190" s="26">
        <v>139.5</v>
      </c>
      <c r="D190" s="26">
        <v>65.099999999999994</v>
      </c>
      <c r="E190" s="26">
        <v>65.099999999999994</v>
      </c>
      <c r="F190" s="26">
        <v>65.099999999999994</v>
      </c>
    </row>
    <row r="191" spans="1:241" ht="126" x14ac:dyDescent="0.2">
      <c r="A191" s="28" t="s">
        <v>173</v>
      </c>
      <c r="B191" s="43" t="s">
        <v>340</v>
      </c>
      <c r="C191" s="26">
        <v>3287.2</v>
      </c>
      <c r="D191" s="26">
        <v>1917.5</v>
      </c>
      <c r="E191" s="26">
        <v>1917.5</v>
      </c>
      <c r="F191" s="26">
        <v>1917.5</v>
      </c>
    </row>
    <row r="192" spans="1:241" ht="94.5" x14ac:dyDescent="0.2">
      <c r="A192" s="28" t="s">
        <v>173</v>
      </c>
      <c r="B192" s="43" t="s">
        <v>256</v>
      </c>
      <c r="C192" s="26">
        <v>4800.2</v>
      </c>
      <c r="D192" s="26">
        <v>4876.2</v>
      </c>
      <c r="E192" s="26">
        <v>4876.2</v>
      </c>
      <c r="F192" s="26">
        <v>4876.2</v>
      </c>
    </row>
    <row r="193" spans="1:6" ht="173.25" x14ac:dyDescent="0.2">
      <c r="A193" s="28" t="s">
        <v>173</v>
      </c>
      <c r="B193" s="43" t="s">
        <v>378</v>
      </c>
      <c r="C193" s="55">
        <v>0</v>
      </c>
      <c r="D193" s="55">
        <v>1996.2</v>
      </c>
      <c r="E193" s="55">
        <v>1996.2</v>
      </c>
      <c r="F193" s="55">
        <v>1996.2</v>
      </c>
    </row>
    <row r="194" spans="1:6" ht="126" x14ac:dyDescent="0.2">
      <c r="A194" s="28" t="s">
        <v>173</v>
      </c>
      <c r="B194" s="43" t="s">
        <v>257</v>
      </c>
      <c r="C194" s="55">
        <v>61366.6</v>
      </c>
      <c r="D194" s="55">
        <v>82316.5</v>
      </c>
      <c r="E194" s="55">
        <v>82316.5</v>
      </c>
      <c r="F194" s="55">
        <v>82316.5</v>
      </c>
    </row>
    <row r="195" spans="1:6" ht="94.5" x14ac:dyDescent="0.2">
      <c r="A195" s="28" t="s">
        <v>173</v>
      </c>
      <c r="B195" s="43" t="s">
        <v>259</v>
      </c>
      <c r="C195" s="26">
        <v>978023.4</v>
      </c>
      <c r="D195" s="26">
        <v>1056462.8999999999</v>
      </c>
      <c r="E195" s="26">
        <v>1056462.8999999999</v>
      </c>
      <c r="F195" s="26">
        <v>1056462.8999999999</v>
      </c>
    </row>
    <row r="196" spans="1:6" ht="63" x14ac:dyDescent="0.2">
      <c r="A196" s="28" t="s">
        <v>173</v>
      </c>
      <c r="B196" s="43" t="s">
        <v>280</v>
      </c>
      <c r="C196" s="26">
        <v>669827.9</v>
      </c>
      <c r="D196" s="26">
        <v>659249.9</v>
      </c>
      <c r="E196" s="26">
        <v>659249.9</v>
      </c>
      <c r="F196" s="26">
        <v>659249.9</v>
      </c>
    </row>
    <row r="197" spans="1:6" ht="110.25" x14ac:dyDescent="0.2">
      <c r="A197" s="28" t="s">
        <v>173</v>
      </c>
      <c r="B197" s="43" t="s">
        <v>376</v>
      </c>
      <c r="C197" s="26">
        <v>33081</v>
      </c>
      <c r="D197" s="26">
        <v>38620.199999999997</v>
      </c>
      <c r="E197" s="26">
        <v>38620.199999999997</v>
      </c>
      <c r="F197" s="26">
        <v>38620.199999999997</v>
      </c>
    </row>
    <row r="198" spans="1:6" ht="47.25" x14ac:dyDescent="0.2">
      <c r="A198" s="28" t="s">
        <v>174</v>
      </c>
      <c r="B198" s="43" t="s">
        <v>234</v>
      </c>
      <c r="C198" s="26">
        <v>103612</v>
      </c>
      <c r="D198" s="26">
        <v>104785.9</v>
      </c>
      <c r="E198" s="26">
        <v>109083.2</v>
      </c>
      <c r="F198" s="26">
        <v>113528.2</v>
      </c>
    </row>
    <row r="199" spans="1:6" ht="78.75" x14ac:dyDescent="0.2">
      <c r="A199" s="28" t="s">
        <v>175</v>
      </c>
      <c r="B199" s="43" t="s">
        <v>68</v>
      </c>
      <c r="C199" s="26">
        <v>28059.1</v>
      </c>
      <c r="D199" s="26">
        <v>30710.1</v>
      </c>
      <c r="E199" s="26">
        <v>30710.1</v>
      </c>
      <c r="F199" s="26">
        <v>30710.1</v>
      </c>
    </row>
    <row r="200" spans="1:6" ht="63" x14ac:dyDescent="0.2">
      <c r="A200" s="28" t="s">
        <v>176</v>
      </c>
      <c r="B200" s="43" t="s">
        <v>40</v>
      </c>
      <c r="C200" s="26">
        <v>39590.400000000001</v>
      </c>
      <c r="D200" s="26">
        <v>45654.2</v>
      </c>
      <c r="E200" s="26">
        <v>45654.2</v>
      </c>
      <c r="F200" s="26">
        <v>45654.2</v>
      </c>
    </row>
    <row r="201" spans="1:6" ht="63" x14ac:dyDescent="0.2">
      <c r="A201" s="28" t="s">
        <v>224</v>
      </c>
      <c r="B201" s="43" t="s">
        <v>69</v>
      </c>
      <c r="C201" s="26">
        <v>3</v>
      </c>
      <c r="D201" s="26">
        <v>12.1</v>
      </c>
      <c r="E201" s="26">
        <v>12.5</v>
      </c>
      <c r="F201" s="26">
        <v>162.5</v>
      </c>
    </row>
    <row r="202" spans="1:6" ht="63" x14ac:dyDescent="0.2">
      <c r="A202" s="28" t="s">
        <v>177</v>
      </c>
      <c r="B202" s="43" t="s">
        <v>42</v>
      </c>
      <c r="C202" s="26">
        <v>16902.599999999999</v>
      </c>
      <c r="D202" s="26">
        <v>17619.099999999999</v>
      </c>
      <c r="E202" s="26">
        <v>18323.900000000001</v>
      </c>
      <c r="F202" s="26">
        <v>19056.900000000001</v>
      </c>
    </row>
    <row r="203" spans="1:6" ht="31.5" x14ac:dyDescent="0.2">
      <c r="A203" s="28" t="s">
        <v>178</v>
      </c>
      <c r="B203" s="43" t="s">
        <v>41</v>
      </c>
      <c r="C203" s="26">
        <v>100852.3</v>
      </c>
      <c r="D203" s="26">
        <v>93083</v>
      </c>
      <c r="E203" s="26">
        <v>94195.7</v>
      </c>
      <c r="F203" s="26">
        <v>91750.5</v>
      </c>
    </row>
    <row r="204" spans="1:6" ht="47.25" x14ac:dyDescent="0.2">
      <c r="A204" s="28" t="s">
        <v>179</v>
      </c>
      <c r="B204" s="43" t="s">
        <v>72</v>
      </c>
      <c r="C204" s="26">
        <v>35592.400000000001</v>
      </c>
      <c r="D204" s="26">
        <v>35004.400000000001</v>
      </c>
      <c r="E204" s="26">
        <v>37576.6</v>
      </c>
      <c r="F204" s="26">
        <v>41500.300000000003</v>
      </c>
    </row>
    <row r="205" spans="1:6" ht="31.5" x14ac:dyDescent="0.2">
      <c r="A205" s="28" t="s">
        <v>180</v>
      </c>
      <c r="B205" s="43" t="s">
        <v>70</v>
      </c>
      <c r="C205" s="26">
        <v>4595.6000000000004</v>
      </c>
      <c r="D205" s="26">
        <v>0</v>
      </c>
      <c r="E205" s="26">
        <v>0</v>
      </c>
      <c r="F205" s="26">
        <v>0</v>
      </c>
    </row>
    <row r="206" spans="1:6" ht="189" x14ac:dyDescent="0.2">
      <c r="A206" s="51" t="s">
        <v>181</v>
      </c>
      <c r="B206" s="43" t="s">
        <v>313</v>
      </c>
      <c r="C206" s="26">
        <v>72.400000000000006</v>
      </c>
      <c r="D206" s="26">
        <v>66.2</v>
      </c>
      <c r="E206" s="26">
        <v>66.2</v>
      </c>
      <c r="F206" s="26">
        <v>66.2</v>
      </c>
    </row>
    <row r="207" spans="1:6" ht="47.25" x14ac:dyDescent="0.2">
      <c r="A207" s="51" t="s">
        <v>181</v>
      </c>
      <c r="B207" s="52" t="s">
        <v>260</v>
      </c>
      <c r="C207" s="26">
        <v>161.30000000000001</v>
      </c>
      <c r="D207" s="26">
        <v>161.30000000000001</v>
      </c>
      <c r="E207" s="26">
        <v>161.30000000000001</v>
      </c>
      <c r="F207" s="26">
        <v>161.30000000000001</v>
      </c>
    </row>
    <row r="208" spans="1:6" ht="15.75" x14ac:dyDescent="0.2">
      <c r="A208" s="22" t="s">
        <v>182</v>
      </c>
      <c r="B208" s="23" t="s">
        <v>44</v>
      </c>
      <c r="C208" s="24">
        <f>SUM(C209:C215)</f>
        <v>91979.6</v>
      </c>
      <c r="D208" s="24">
        <f>SUM(D209:D215)</f>
        <v>96892.9</v>
      </c>
      <c r="E208" s="24">
        <f>SUM(E209:E215)</f>
        <v>92777.2</v>
      </c>
      <c r="F208" s="24">
        <f>SUM(F209:F215)</f>
        <v>94553</v>
      </c>
    </row>
    <row r="209" spans="1:7" ht="78.75" x14ac:dyDescent="0.2">
      <c r="A209" s="28" t="s">
        <v>341</v>
      </c>
      <c r="B209" s="52" t="s">
        <v>353</v>
      </c>
      <c r="C209" s="26">
        <v>8664.1</v>
      </c>
      <c r="D209" s="26">
        <v>8541</v>
      </c>
      <c r="E209" s="26">
        <v>8541</v>
      </c>
      <c r="F209" s="26">
        <v>10316.799999999999</v>
      </c>
    </row>
    <row r="210" spans="1:7" ht="63" x14ac:dyDescent="0.2">
      <c r="A210" s="28" t="s">
        <v>309</v>
      </c>
      <c r="B210" s="52" t="s">
        <v>352</v>
      </c>
      <c r="C210" s="26">
        <v>80133.5</v>
      </c>
      <c r="D210" s="26">
        <v>83818.899999999994</v>
      </c>
      <c r="E210" s="26">
        <v>83279.8</v>
      </c>
      <c r="F210" s="26">
        <v>83279.8</v>
      </c>
    </row>
    <row r="211" spans="1:7" ht="31.5" x14ac:dyDescent="0.2">
      <c r="A211" s="28" t="s">
        <v>342</v>
      </c>
      <c r="B211" s="52" t="s">
        <v>343</v>
      </c>
      <c r="C211" s="26">
        <v>2500</v>
      </c>
      <c r="D211" s="26">
        <v>0</v>
      </c>
      <c r="E211" s="26">
        <v>0</v>
      </c>
      <c r="F211" s="26">
        <v>0</v>
      </c>
    </row>
    <row r="212" spans="1:7" ht="47.25" x14ac:dyDescent="0.2">
      <c r="A212" s="28" t="s">
        <v>307</v>
      </c>
      <c r="B212" s="52" t="s">
        <v>308</v>
      </c>
      <c r="C212" s="26">
        <v>682</v>
      </c>
      <c r="D212" s="26">
        <v>845.9</v>
      </c>
      <c r="E212" s="26">
        <v>845.9</v>
      </c>
      <c r="F212" s="26">
        <v>845.9</v>
      </c>
    </row>
    <row r="213" spans="1:7" ht="47.25" x14ac:dyDescent="0.2">
      <c r="A213" s="28" t="s">
        <v>307</v>
      </c>
      <c r="B213" s="52" t="s">
        <v>358</v>
      </c>
      <c r="C213" s="26">
        <v>0</v>
      </c>
      <c r="D213" s="26">
        <v>3177.1</v>
      </c>
      <c r="E213" s="26">
        <v>0</v>
      </c>
      <c r="F213" s="26">
        <v>0</v>
      </c>
    </row>
    <row r="214" spans="1:7" ht="63" x14ac:dyDescent="0.2">
      <c r="A214" s="28" t="s">
        <v>354</v>
      </c>
      <c r="B214" s="52" t="s">
        <v>355</v>
      </c>
      <c r="C214" s="26">
        <v>0</v>
      </c>
      <c r="D214" s="26">
        <v>0</v>
      </c>
      <c r="E214" s="26">
        <v>110.5</v>
      </c>
      <c r="F214" s="26">
        <v>110.5</v>
      </c>
      <c r="G214" s="9"/>
    </row>
    <row r="215" spans="1:7" ht="94.5" x14ac:dyDescent="0.2">
      <c r="A215" s="28" t="s">
        <v>356</v>
      </c>
      <c r="B215" s="52" t="s">
        <v>357</v>
      </c>
      <c r="C215" s="26">
        <v>0</v>
      </c>
      <c r="D215" s="26">
        <v>510</v>
      </c>
      <c r="E215" s="26">
        <v>0</v>
      </c>
      <c r="F215" s="26">
        <v>0</v>
      </c>
    </row>
    <row r="216" spans="1:7" ht="15.75" x14ac:dyDescent="0.2">
      <c r="A216" s="22" t="s">
        <v>183</v>
      </c>
      <c r="B216" s="23" t="s">
        <v>89</v>
      </c>
      <c r="C216" s="24">
        <v>0</v>
      </c>
      <c r="D216" s="24">
        <v>0</v>
      </c>
      <c r="E216" s="24">
        <v>0</v>
      </c>
      <c r="F216" s="24">
        <v>0</v>
      </c>
    </row>
    <row r="217" spans="1:7" ht="15.75" x14ac:dyDescent="0.2">
      <c r="A217" s="22" t="s">
        <v>184</v>
      </c>
      <c r="B217" s="23" t="s">
        <v>45</v>
      </c>
      <c r="C217" s="53">
        <v>0</v>
      </c>
      <c r="D217" s="53">
        <v>0</v>
      </c>
      <c r="E217" s="53">
        <v>0</v>
      </c>
      <c r="F217" s="53">
        <v>0</v>
      </c>
    </row>
    <row r="218" spans="1:7" ht="15.75" x14ac:dyDescent="0.2">
      <c r="A218" s="22" t="s">
        <v>225</v>
      </c>
      <c r="B218" s="23" t="s">
        <v>46</v>
      </c>
      <c r="C218" s="24">
        <f>C109+C216+C217</f>
        <v>4091791.0999999992</v>
      </c>
      <c r="D218" s="24">
        <f>D109+D216+D217</f>
        <v>4674504.2000000011</v>
      </c>
      <c r="E218" s="24">
        <f>E109+E216+E217</f>
        <v>4037330.7000000011</v>
      </c>
      <c r="F218" s="24">
        <f>F109+F216+F217</f>
        <v>3899324</v>
      </c>
    </row>
    <row r="219" spans="1:7" ht="15.75" x14ac:dyDescent="0.2">
      <c r="A219" s="86" t="s">
        <v>47</v>
      </c>
      <c r="B219" s="86"/>
      <c r="C219" s="24">
        <f>C218+C108</f>
        <v>6407389.6999999993</v>
      </c>
      <c r="D219" s="24">
        <f>D218+D108</f>
        <v>7365211.3000000017</v>
      </c>
      <c r="E219" s="24">
        <f>E218+E108</f>
        <v>6939369.7000000011</v>
      </c>
      <c r="F219" s="24">
        <f>F218+F108</f>
        <v>7014465.5999999996</v>
      </c>
    </row>
  </sheetData>
  <mergeCells count="3">
    <mergeCell ref="A2:E2"/>
    <mergeCell ref="A7:A8"/>
    <mergeCell ref="A107:B107"/>
  </mergeCells>
  <hyperlinks>
    <hyperlink ref="B82" r:id="rId1" display="consultantplus://offline/ref=988EC015ECBBF128B41797C3F93EFEE418A639455C871F0F56FDEF5480375203D55CBFEB8F11FA2C863F8EB8F7B01CF71C7C854735E60A15i2XAK"/>
    <hyperlink ref="B86" r:id="rId2" display="consultantplus://offline/ref=A5C545EE8C1C93B0B058E1FFE19DF454C219EB0B98198F2DC0D7B691EFFF64CC26DC8ECE4D9F7B181B1727911B979A94C0CB426D4AE9j9HFG"/>
    <hyperlink ref="B79" r:id="rId3" display="consultantplus://offline/ref=D42EAC7BD398020209D35F6AF6672FBA6F13F77B84F225875A8095FA102A9B2D8E358CD609751112B9E7A4869E64DFF883BAA8D38BAB06D8YDV9M"/>
    <hyperlink ref="B80" r:id="rId4" display="consultantplus://offline/ref=D42EAC7BD398020209D35F6AF6672FBA6F13F77B84F225875A8095FA102A9B2D8E358CD609751112B9E7A4869E64DFF883BAA8D38BAB06D8YDV9M"/>
    <hyperlink ref="B89" r:id="rId5" display="consultantplus://offline/ref=64FC3C9F96C0230A0CECA4E56C028B5E86A06F799E50F1FABBE4A6CFAC6E9A2AB2A69A82FE33DE9CACC0441FC29EF02FFBFA7ABCF960A970JDh7G"/>
  </hyperlinks>
  <pageMargins left="0.27559055118110237" right="0.23622047244094491" top="0.74803149606299213" bottom="0.19685039370078741" header="0.27559055118110237" footer="0.31496062992125984"/>
  <pageSetup paperSize="9" scale="87" fitToHeight="26"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Normal="100" workbookViewId="0">
      <pane ySplit="5" topLeftCell="A6" activePane="bottomLeft" state="frozen"/>
      <selection pane="bottomLeft" activeCell="M10" sqref="M10"/>
    </sheetView>
  </sheetViews>
  <sheetFormatPr defaultRowHeight="12.75" x14ac:dyDescent="0.2"/>
  <cols>
    <col min="1" max="1" width="55.85546875" style="1" customWidth="1"/>
    <col min="2" max="2" width="16.85546875" style="1" customWidth="1"/>
    <col min="3" max="3" width="14.85546875" style="1" customWidth="1"/>
    <col min="4" max="4" width="15.85546875" style="2" customWidth="1"/>
    <col min="5" max="5" width="14" style="1" customWidth="1"/>
    <col min="6" max="6" width="13.28515625" style="1" customWidth="1"/>
    <col min="7" max="7" width="13.7109375" style="1" customWidth="1"/>
    <col min="8" max="8" width="14.85546875" style="1" customWidth="1"/>
    <col min="9" max="9" width="14.42578125" style="1" customWidth="1"/>
    <col min="10" max="10" width="14" style="1" customWidth="1"/>
    <col min="11" max="11" width="14.5703125" style="1" customWidth="1"/>
    <col min="12" max="12" width="9.140625" style="1"/>
    <col min="13" max="14" width="11.5703125" style="1" bestFit="1" customWidth="1"/>
    <col min="15" max="16384" width="9.140625" style="1"/>
  </cols>
  <sheetData>
    <row r="1" spans="1:11" ht="15.75" x14ac:dyDescent="0.2">
      <c r="A1" s="62"/>
      <c r="B1" s="62"/>
      <c r="C1" s="62"/>
      <c r="D1" s="62"/>
      <c r="E1" s="62"/>
      <c r="F1" s="62"/>
      <c r="G1" s="62"/>
      <c r="H1" s="62"/>
      <c r="I1" s="62"/>
      <c r="J1" s="62"/>
      <c r="K1" s="63" t="s">
        <v>325</v>
      </c>
    </row>
    <row r="2" spans="1:11" ht="15.75" x14ac:dyDescent="0.2">
      <c r="A2" s="99" t="s">
        <v>326</v>
      </c>
      <c r="B2" s="99"/>
      <c r="C2" s="99"/>
      <c r="D2" s="99"/>
      <c r="E2" s="99"/>
      <c r="F2" s="99"/>
      <c r="G2" s="99"/>
      <c r="H2" s="99"/>
      <c r="I2" s="99"/>
      <c r="J2" s="99"/>
      <c r="K2" s="99"/>
    </row>
    <row r="3" spans="1:11" ht="19.5" customHeight="1" x14ac:dyDescent="0.2">
      <c r="A3" s="62"/>
      <c r="B3" s="62"/>
      <c r="C3" s="62"/>
      <c r="D3" s="62"/>
      <c r="E3" s="62"/>
      <c r="F3" s="62"/>
      <c r="G3" s="62"/>
      <c r="H3" s="62"/>
      <c r="I3" s="62"/>
      <c r="J3" s="62"/>
      <c r="K3" s="64" t="s">
        <v>75</v>
      </c>
    </row>
    <row r="4" spans="1:11" ht="24.75" customHeight="1" x14ac:dyDescent="0.2">
      <c r="A4" s="100" t="s">
        <v>1</v>
      </c>
      <c r="B4" s="101" t="s">
        <v>327</v>
      </c>
      <c r="C4" s="101" t="s">
        <v>48</v>
      </c>
      <c r="D4" s="101" t="s">
        <v>328</v>
      </c>
      <c r="E4" s="101" t="s">
        <v>227</v>
      </c>
      <c r="F4" s="101" t="s">
        <v>329</v>
      </c>
      <c r="G4" s="101" t="s">
        <v>62</v>
      </c>
      <c r="H4" s="100" t="s">
        <v>79</v>
      </c>
      <c r="I4" s="100"/>
      <c r="J4" s="100"/>
      <c r="K4" s="100"/>
    </row>
    <row r="5" spans="1:11" ht="38.25" customHeight="1" x14ac:dyDescent="0.2">
      <c r="A5" s="100"/>
      <c r="B5" s="102"/>
      <c r="C5" s="102"/>
      <c r="D5" s="102"/>
      <c r="E5" s="102"/>
      <c r="F5" s="102"/>
      <c r="G5" s="102"/>
      <c r="H5" s="88" t="s">
        <v>303</v>
      </c>
      <c r="I5" s="29" t="s">
        <v>227</v>
      </c>
      <c r="J5" s="88" t="s">
        <v>330</v>
      </c>
      <c r="K5" s="29" t="s">
        <v>227</v>
      </c>
    </row>
    <row r="6" spans="1:11" ht="15.75" x14ac:dyDescent="0.2">
      <c r="A6" s="29">
        <v>1</v>
      </c>
      <c r="B6" s="58">
        <v>2</v>
      </c>
      <c r="C6" s="58">
        <v>3</v>
      </c>
      <c r="D6" s="58">
        <v>4</v>
      </c>
      <c r="E6" s="58">
        <v>5</v>
      </c>
      <c r="F6" s="58" t="s">
        <v>61</v>
      </c>
      <c r="G6" s="58" t="s">
        <v>58</v>
      </c>
      <c r="H6" s="29">
        <v>8</v>
      </c>
      <c r="I6" s="29">
        <v>9</v>
      </c>
      <c r="J6" s="29">
        <v>10</v>
      </c>
      <c r="K6" s="29">
        <v>11</v>
      </c>
    </row>
    <row r="7" spans="1:11" ht="15.75" x14ac:dyDescent="0.2">
      <c r="A7" s="30" t="s">
        <v>49</v>
      </c>
      <c r="B7" s="31">
        <f>B8+B20</f>
        <v>2315598.6</v>
      </c>
      <c r="C7" s="32">
        <f>B7/$B$49</f>
        <v>0.36139499990144192</v>
      </c>
      <c r="D7" s="31">
        <f>D8+D20</f>
        <v>2690707.1000000006</v>
      </c>
      <c r="E7" s="32">
        <f t="shared" ref="E7:E49" si="0">D7/$D$49</f>
        <v>0.36532653177241503</v>
      </c>
      <c r="F7" s="32">
        <f>D7/B7</f>
        <v>1.1619920222788183</v>
      </c>
      <c r="G7" s="33">
        <f t="shared" ref="G7:G49" si="1">D7-B7</f>
        <v>375108.50000000047</v>
      </c>
      <c r="H7" s="31">
        <f>H8+H20</f>
        <v>2902039</v>
      </c>
      <c r="I7" s="32">
        <f>H7/$H$49</f>
        <v>0.41819922060068365</v>
      </c>
      <c r="J7" s="31">
        <f>J8+J20</f>
        <v>3115141.6</v>
      </c>
      <c r="K7" s="32">
        <f>J7/$J$49</f>
        <v>0.44410248444300593</v>
      </c>
    </row>
    <row r="8" spans="1:11" ht="15.75" x14ac:dyDescent="0.2">
      <c r="A8" s="30" t="s">
        <v>50</v>
      </c>
      <c r="B8" s="34">
        <f>B9+B10+B11+B16+B19</f>
        <v>2192122.7000000002</v>
      </c>
      <c r="C8" s="32">
        <f t="shared" ref="C8:C49" si="2">B8/$B$49</f>
        <v>0.34212414144249725</v>
      </c>
      <c r="D8" s="34">
        <f>D9+D10+D11+D16+D19</f>
        <v>2570559.9000000004</v>
      </c>
      <c r="E8" s="32">
        <f t="shared" si="0"/>
        <v>0.34901373433780508</v>
      </c>
      <c r="F8" s="32">
        <f t="shared" ref="F8:F49" si="3">D8/B8</f>
        <v>1.1726350445620586</v>
      </c>
      <c r="G8" s="33">
        <f t="shared" si="1"/>
        <v>378437.20000000019</v>
      </c>
      <c r="H8" s="34">
        <f>H9+H10+H11+H16+H19</f>
        <v>2786138.7</v>
      </c>
      <c r="I8" s="32">
        <f t="shared" ref="I8:I49" si="4">H8/$H$49</f>
        <v>0.40149737230457688</v>
      </c>
      <c r="J8" s="34">
        <f>J9+J10+J11+J16+J19</f>
        <v>2999805.5</v>
      </c>
      <c r="K8" s="32">
        <f t="shared" ref="K8:K49" si="5">J8/$J$49</f>
        <v>0.42765987761063368</v>
      </c>
    </row>
    <row r="9" spans="1:11" ht="15.75" x14ac:dyDescent="0.2">
      <c r="A9" s="35" t="s">
        <v>76</v>
      </c>
      <c r="B9" s="36">
        <v>1557179</v>
      </c>
      <c r="C9" s="37">
        <f t="shared" si="2"/>
        <v>0.24302860804611276</v>
      </c>
      <c r="D9" s="36">
        <v>1832282.1</v>
      </c>
      <c r="E9" s="37">
        <f t="shared" si="0"/>
        <v>0.24877522522673584</v>
      </c>
      <c r="F9" s="37">
        <f t="shared" si="3"/>
        <v>1.1766676149626987</v>
      </c>
      <c r="G9" s="25">
        <f t="shared" si="1"/>
        <v>275103.10000000009</v>
      </c>
      <c r="H9" s="38">
        <v>2021972.4</v>
      </c>
      <c r="I9" s="37">
        <f t="shared" si="4"/>
        <v>0.29137695315469353</v>
      </c>
      <c r="J9" s="38">
        <v>2208307.6</v>
      </c>
      <c r="K9" s="37">
        <f t="shared" si="5"/>
        <v>0.31482193026935656</v>
      </c>
    </row>
    <row r="10" spans="1:11" ht="15.75" x14ac:dyDescent="0.2">
      <c r="A10" s="39" t="s">
        <v>77</v>
      </c>
      <c r="B10" s="36">
        <v>33082.5</v>
      </c>
      <c r="C10" s="37">
        <f t="shared" si="2"/>
        <v>5.1631790087623359E-3</v>
      </c>
      <c r="D10" s="36">
        <v>35640.800000000003</v>
      </c>
      <c r="E10" s="37">
        <f t="shared" si="0"/>
        <v>4.839073659706138E-3</v>
      </c>
      <c r="F10" s="37">
        <f t="shared" si="3"/>
        <v>1.0773309151364014</v>
      </c>
      <c r="G10" s="25">
        <f t="shared" si="1"/>
        <v>2558.3000000000029</v>
      </c>
      <c r="H10" s="38">
        <v>36672.300000000003</v>
      </c>
      <c r="I10" s="37">
        <f t="shared" si="4"/>
        <v>5.2846730445850146E-3</v>
      </c>
      <c r="J10" s="38">
        <v>37343.9</v>
      </c>
      <c r="K10" s="37">
        <f t="shared" si="5"/>
        <v>5.3238410635302004E-3</v>
      </c>
    </row>
    <row r="11" spans="1:11" ht="15.75" x14ac:dyDescent="0.2">
      <c r="A11" s="39" t="s">
        <v>302</v>
      </c>
      <c r="B11" s="36">
        <f>B12+B13+B14+B15</f>
        <v>406620</v>
      </c>
      <c r="C11" s="37">
        <f t="shared" si="2"/>
        <v>6.3461100235560827E-2</v>
      </c>
      <c r="D11" s="36">
        <f>D12+D13+D14+D15</f>
        <v>500750</v>
      </c>
      <c r="E11" s="37">
        <f t="shared" si="0"/>
        <v>6.798854501295841E-2</v>
      </c>
      <c r="F11" s="37">
        <f t="shared" si="3"/>
        <v>1.2314937779745216</v>
      </c>
      <c r="G11" s="25">
        <f t="shared" si="1"/>
        <v>94130</v>
      </c>
      <c r="H11" s="36">
        <f>H12+H13+H14+H15</f>
        <v>524968</v>
      </c>
      <c r="I11" s="37">
        <f t="shared" si="4"/>
        <v>7.565067472914723E-2</v>
      </c>
      <c r="J11" s="36">
        <f>J12+J13+J14+J15</f>
        <v>550387</v>
      </c>
      <c r="K11" s="37">
        <f t="shared" si="5"/>
        <v>7.8464566138865946E-2</v>
      </c>
    </row>
    <row r="12" spans="1:11" ht="35.25" customHeight="1" x14ac:dyDescent="0.2">
      <c r="A12" s="65" t="s">
        <v>13</v>
      </c>
      <c r="B12" s="66">
        <v>382213.6</v>
      </c>
      <c r="C12" s="37">
        <f t="shared" si="2"/>
        <v>5.9651998379308811E-2</v>
      </c>
      <c r="D12" s="66">
        <v>480369</v>
      </c>
      <c r="E12" s="37">
        <f>D12/$D$49</f>
        <v>6.5221346738551816E-2</v>
      </c>
      <c r="F12" s="37">
        <f t="shared" si="3"/>
        <v>1.2568077117088456</v>
      </c>
      <c r="G12" s="67">
        <f t="shared" si="1"/>
        <v>98155.400000000023</v>
      </c>
      <c r="H12" s="66">
        <v>504387</v>
      </c>
      <c r="I12" s="37">
        <f t="shared" si="4"/>
        <v>7.2684843408760885E-2</v>
      </c>
      <c r="J12" s="66">
        <v>529606</v>
      </c>
      <c r="K12" s="37">
        <f t="shared" si="5"/>
        <v>7.5501974091939386E-2</v>
      </c>
    </row>
    <row r="13" spans="1:11" ht="32.25" customHeight="1" x14ac:dyDescent="0.2">
      <c r="A13" s="68" t="s">
        <v>14</v>
      </c>
      <c r="B13" s="66">
        <v>100.5</v>
      </c>
      <c r="C13" s="37">
        <f t="shared" si="2"/>
        <v>1.5685014445117953E-5</v>
      </c>
      <c r="D13" s="66">
        <v>0</v>
      </c>
      <c r="E13" s="37">
        <f t="shared" si="0"/>
        <v>0</v>
      </c>
      <c r="F13" s="37">
        <f t="shared" si="3"/>
        <v>0</v>
      </c>
      <c r="G13" s="67">
        <f t="shared" si="1"/>
        <v>-100.5</v>
      </c>
      <c r="H13" s="66">
        <v>0</v>
      </c>
      <c r="I13" s="37">
        <f t="shared" si="4"/>
        <v>0</v>
      </c>
      <c r="J13" s="66">
        <v>0</v>
      </c>
      <c r="K13" s="37">
        <f t="shared" si="5"/>
        <v>0</v>
      </c>
    </row>
    <row r="14" spans="1:11" ht="21" customHeight="1" x14ac:dyDescent="0.2">
      <c r="A14" s="65" t="s">
        <v>15</v>
      </c>
      <c r="B14" s="66">
        <v>480</v>
      </c>
      <c r="C14" s="37">
        <f t="shared" si="2"/>
        <v>7.4913501827429037E-5</v>
      </c>
      <c r="D14" s="66">
        <v>181</v>
      </c>
      <c r="E14" s="37">
        <f t="shared" si="0"/>
        <v>2.4574990808478227E-5</v>
      </c>
      <c r="F14" s="37">
        <f t="shared" si="3"/>
        <v>0.37708333333333333</v>
      </c>
      <c r="G14" s="67">
        <f t="shared" si="1"/>
        <v>-299</v>
      </c>
      <c r="H14" s="66">
        <v>181</v>
      </c>
      <c r="I14" s="37">
        <f t="shared" si="4"/>
        <v>2.6083060540786577E-5</v>
      </c>
      <c r="J14" s="66">
        <v>181</v>
      </c>
      <c r="K14" s="37">
        <f t="shared" si="5"/>
        <v>2.5803818896766705E-5</v>
      </c>
    </row>
    <row r="15" spans="1:11" ht="33.75" customHeight="1" x14ac:dyDescent="0.2">
      <c r="A15" s="65" t="s">
        <v>16</v>
      </c>
      <c r="B15" s="66">
        <v>23825.9</v>
      </c>
      <c r="C15" s="37">
        <f t="shared" si="2"/>
        <v>3.7185033399794619E-3</v>
      </c>
      <c r="D15" s="66">
        <v>20200</v>
      </c>
      <c r="E15" s="37">
        <f t="shared" si="0"/>
        <v>2.7426232835981229E-3</v>
      </c>
      <c r="F15" s="37">
        <f t="shared" si="3"/>
        <v>0.84781687155574392</v>
      </c>
      <c r="G15" s="67">
        <f t="shared" si="1"/>
        <v>-3625.9000000000015</v>
      </c>
      <c r="H15" s="66">
        <v>20400</v>
      </c>
      <c r="I15" s="37">
        <f t="shared" si="4"/>
        <v>2.939748259845559E-3</v>
      </c>
      <c r="J15" s="66">
        <v>20600</v>
      </c>
      <c r="K15" s="37">
        <f t="shared" si="5"/>
        <v>2.9367882280298017E-3</v>
      </c>
    </row>
    <row r="16" spans="1:11" ht="21" customHeight="1" x14ac:dyDescent="0.2">
      <c r="A16" s="39" t="s">
        <v>281</v>
      </c>
      <c r="B16" s="38">
        <f>B17+B18</f>
        <v>170008.6</v>
      </c>
      <c r="C16" s="37">
        <f t="shared" si="2"/>
        <v>2.6533207430788859E-2</v>
      </c>
      <c r="D16" s="38">
        <f>D17+D18</f>
        <v>177445</v>
      </c>
      <c r="E16" s="37">
        <f t="shared" si="0"/>
        <v>2.4092316265250935E-2</v>
      </c>
      <c r="F16" s="37">
        <f t="shared" si="3"/>
        <v>1.0437413166157476</v>
      </c>
      <c r="G16" s="25">
        <f t="shared" si="1"/>
        <v>7436.3999999999942</v>
      </c>
      <c r="H16" s="38">
        <f>H17+H18</f>
        <v>177595</v>
      </c>
      <c r="I16" s="37">
        <f t="shared" si="4"/>
        <v>2.5592381970944711E-2</v>
      </c>
      <c r="J16" s="38">
        <f>J17+J18</f>
        <v>177750</v>
      </c>
      <c r="K16" s="37">
        <f t="shared" si="5"/>
        <v>2.5340490656907636E-2</v>
      </c>
    </row>
    <row r="17" spans="1:15" ht="52.5" customHeight="1" x14ac:dyDescent="0.2">
      <c r="A17" s="65" t="s">
        <v>18</v>
      </c>
      <c r="B17" s="66">
        <v>72808.600000000006</v>
      </c>
      <c r="C17" s="37">
        <f t="shared" si="2"/>
        <v>1.136322331073448E-2</v>
      </c>
      <c r="D17" s="66">
        <v>83795</v>
      </c>
      <c r="E17" s="37">
        <f t="shared" si="0"/>
        <v>1.1377134556886371E-2</v>
      </c>
      <c r="F17" s="37">
        <f t="shared" si="3"/>
        <v>1.1508942624909695</v>
      </c>
      <c r="G17" s="67">
        <f t="shared" si="1"/>
        <v>10986.399999999994</v>
      </c>
      <c r="H17" s="66">
        <v>83895</v>
      </c>
      <c r="I17" s="37">
        <f t="shared" si="4"/>
        <v>1.2089714718614862E-2</v>
      </c>
      <c r="J17" s="66">
        <v>84000</v>
      </c>
      <c r="K17" s="37">
        <f t="shared" si="5"/>
        <v>1.1975252968665211E-2</v>
      </c>
    </row>
    <row r="18" spans="1:15" ht="15.75" x14ac:dyDescent="0.2">
      <c r="A18" s="65" t="s">
        <v>59</v>
      </c>
      <c r="B18" s="66">
        <v>97200</v>
      </c>
      <c r="C18" s="37">
        <f t="shared" si="2"/>
        <v>1.5169984120054381E-2</v>
      </c>
      <c r="D18" s="66">
        <v>93650</v>
      </c>
      <c r="E18" s="37">
        <f t="shared" si="0"/>
        <v>1.2715181708364564E-2</v>
      </c>
      <c r="F18" s="37">
        <f t="shared" si="3"/>
        <v>0.96347736625514402</v>
      </c>
      <c r="G18" s="67">
        <f t="shared" si="1"/>
        <v>-3550</v>
      </c>
      <c r="H18" s="66">
        <v>93700</v>
      </c>
      <c r="I18" s="37">
        <f t="shared" si="4"/>
        <v>1.3502667252329847E-2</v>
      </c>
      <c r="J18" s="66">
        <v>93750</v>
      </c>
      <c r="K18" s="37">
        <f t="shared" si="5"/>
        <v>1.3365237688242423E-2</v>
      </c>
    </row>
    <row r="19" spans="1:15" ht="15.75" x14ac:dyDescent="0.2">
      <c r="A19" s="39" t="s">
        <v>78</v>
      </c>
      <c r="B19" s="38">
        <v>25232.6</v>
      </c>
      <c r="C19" s="37">
        <f t="shared" si="2"/>
        <v>3.9380467212724703E-3</v>
      </c>
      <c r="D19" s="38">
        <v>24442</v>
      </c>
      <c r="E19" s="37">
        <f t="shared" si="0"/>
        <v>3.3185741731537283E-3</v>
      </c>
      <c r="F19" s="37">
        <f t="shared" si="3"/>
        <v>0.96866751741794355</v>
      </c>
      <c r="G19" s="25">
        <f t="shared" si="1"/>
        <v>-790.59999999999854</v>
      </c>
      <c r="H19" s="38">
        <v>24931</v>
      </c>
      <c r="I19" s="37">
        <f t="shared" si="4"/>
        <v>3.5926894052063546E-3</v>
      </c>
      <c r="J19" s="38">
        <v>26017</v>
      </c>
      <c r="K19" s="37">
        <f t="shared" si="5"/>
        <v>3.7090494819733669E-3</v>
      </c>
      <c r="N19" s="18"/>
    </row>
    <row r="20" spans="1:15" ht="15.75" x14ac:dyDescent="0.2">
      <c r="A20" s="30" t="s">
        <v>51</v>
      </c>
      <c r="B20" s="34">
        <f>B21+B29+B30+B34+B42+B43</f>
        <v>123475.90000000001</v>
      </c>
      <c r="C20" s="32">
        <f t="shared" si="2"/>
        <v>1.9270858458944679E-2</v>
      </c>
      <c r="D20" s="34">
        <f>D21+D29+D30+D34+D42+D43</f>
        <v>120147.20000000001</v>
      </c>
      <c r="E20" s="32">
        <f t="shared" si="0"/>
        <v>1.6312797434609921E-2</v>
      </c>
      <c r="F20" s="32">
        <f t="shared" si="3"/>
        <v>0.97304170287481206</v>
      </c>
      <c r="G20" s="33">
        <f t="shared" si="1"/>
        <v>-3328.6999999999971</v>
      </c>
      <c r="H20" s="34">
        <f>H21+H29+H30+H34+H42+H43</f>
        <v>115900.29999999999</v>
      </c>
      <c r="I20" s="32">
        <f t="shared" si="4"/>
        <v>1.6701848296106776E-2</v>
      </c>
      <c r="J20" s="34">
        <f>J21+J29+J30+J34+J42+J43</f>
        <v>115336.1</v>
      </c>
      <c r="K20" s="32">
        <f t="shared" si="5"/>
        <v>1.6442606832372236E-2</v>
      </c>
      <c r="O20" s="3"/>
    </row>
    <row r="21" spans="1:15" ht="48.75" customHeight="1" x14ac:dyDescent="0.2">
      <c r="A21" s="35" t="s">
        <v>226</v>
      </c>
      <c r="B21" s="36">
        <f>SUM(B22:B28)</f>
        <v>78224</v>
      </c>
      <c r="C21" s="37">
        <f t="shared" si="2"/>
        <v>1.2208403681143351E-2</v>
      </c>
      <c r="D21" s="36">
        <f>SUM(D22:D28)</f>
        <v>75070.5</v>
      </c>
      <c r="E21" s="37">
        <f t="shared" si="0"/>
        <v>1.0192579267888757E-2</v>
      </c>
      <c r="F21" s="37">
        <f t="shared" si="3"/>
        <v>0.95968628553896507</v>
      </c>
      <c r="G21" s="25">
        <f t="shared" si="1"/>
        <v>-3153.5</v>
      </c>
      <c r="H21" s="36">
        <f>SUM(H22:H28)</f>
        <v>74665.7</v>
      </c>
      <c r="I21" s="37">
        <f t="shared" si="4"/>
        <v>1.07597236100564E-2</v>
      </c>
      <c r="J21" s="36">
        <f>SUM(J22:J28)</f>
        <v>74252.7</v>
      </c>
      <c r="K21" s="37">
        <f t="shared" si="5"/>
        <v>1.0585653167933421E-2</v>
      </c>
      <c r="M21" s="3"/>
      <c r="O21" s="3"/>
    </row>
    <row r="22" spans="1:15" ht="97.5" customHeight="1" x14ac:dyDescent="0.2">
      <c r="A22" s="69" t="s">
        <v>23</v>
      </c>
      <c r="B22" s="70">
        <v>50094.2</v>
      </c>
      <c r="C22" s="71">
        <f t="shared" si="2"/>
        <v>7.8181915484241572E-3</v>
      </c>
      <c r="D22" s="70">
        <v>50526.5</v>
      </c>
      <c r="E22" s="71">
        <f t="shared" si="0"/>
        <v>6.8601562048871559E-3</v>
      </c>
      <c r="F22" s="71">
        <f t="shared" si="3"/>
        <v>1.0086297415668881</v>
      </c>
      <c r="G22" s="67">
        <f t="shared" si="1"/>
        <v>432.30000000000291</v>
      </c>
      <c r="H22" s="70">
        <v>50526.5</v>
      </c>
      <c r="I22" s="71">
        <f t="shared" si="4"/>
        <v>7.2811367868179724E-3</v>
      </c>
      <c r="J22" s="70">
        <v>50526.5</v>
      </c>
      <c r="K22" s="71">
        <f t="shared" si="5"/>
        <v>7.2031859419197956E-3</v>
      </c>
      <c r="O22" s="3"/>
    </row>
    <row r="23" spans="1:15" ht="97.5" customHeight="1" x14ac:dyDescent="0.2">
      <c r="A23" s="69" t="s">
        <v>24</v>
      </c>
      <c r="B23" s="70">
        <v>9670.1</v>
      </c>
      <c r="C23" s="71">
        <f t="shared" si="2"/>
        <v>1.509210529211295E-3</v>
      </c>
      <c r="D23" s="70">
        <v>5947.7</v>
      </c>
      <c r="E23" s="71">
        <f t="shared" si="0"/>
        <v>8.0753962890378974E-4</v>
      </c>
      <c r="F23" s="71">
        <f t="shared" si="3"/>
        <v>0.61506085769537022</v>
      </c>
      <c r="G23" s="67">
        <f t="shared" si="1"/>
        <v>-3722.4000000000005</v>
      </c>
      <c r="H23" s="70">
        <v>5947.7</v>
      </c>
      <c r="I23" s="71">
        <f t="shared" si="4"/>
        <v>8.5709513358252112E-4</v>
      </c>
      <c r="J23" s="70">
        <v>5947.7</v>
      </c>
      <c r="K23" s="71">
        <f t="shared" si="5"/>
        <v>8.4791919144916754E-4</v>
      </c>
      <c r="O23" s="3"/>
    </row>
    <row r="24" spans="1:15" ht="84.75" customHeight="1" x14ac:dyDescent="0.2">
      <c r="A24" s="69" t="s">
        <v>25</v>
      </c>
      <c r="B24" s="70">
        <v>1292.9000000000001</v>
      </c>
      <c r="C24" s="71">
        <f t="shared" si="2"/>
        <v>2.0178263856808959E-4</v>
      </c>
      <c r="D24" s="70">
        <v>1054.8</v>
      </c>
      <c r="E24" s="71">
        <f t="shared" si="0"/>
        <v>1.4321381383857918E-4</v>
      </c>
      <c r="F24" s="71">
        <f t="shared" si="3"/>
        <v>0.81584035888313089</v>
      </c>
      <c r="G24" s="67">
        <f t="shared" si="1"/>
        <v>-238.10000000000014</v>
      </c>
      <c r="H24" s="70">
        <v>785.8</v>
      </c>
      <c r="I24" s="71">
        <f t="shared" si="4"/>
        <v>1.1323795012679609E-4</v>
      </c>
      <c r="J24" s="70">
        <v>785.8</v>
      </c>
      <c r="K24" s="71">
        <f t="shared" si="5"/>
        <v>1.1202564027115623E-4</v>
      </c>
      <c r="O24" s="3"/>
    </row>
    <row r="25" spans="1:15" ht="49.5" customHeight="1" x14ac:dyDescent="0.2">
      <c r="A25" s="72" t="s">
        <v>26</v>
      </c>
      <c r="B25" s="70">
        <v>8176</v>
      </c>
      <c r="C25" s="71">
        <f t="shared" si="2"/>
        <v>1.2760266477938745E-3</v>
      </c>
      <c r="D25" s="70">
        <v>7510</v>
      </c>
      <c r="E25" s="71">
        <f t="shared" si="0"/>
        <v>1.0196584584070249E-3</v>
      </c>
      <c r="F25" s="71">
        <f t="shared" si="3"/>
        <v>0.91854207436399216</v>
      </c>
      <c r="G25" s="67">
        <f t="shared" si="1"/>
        <v>-666</v>
      </c>
      <c r="H25" s="70">
        <v>7510</v>
      </c>
      <c r="I25" s="71">
        <f t="shared" si="4"/>
        <v>1.0822308544823603E-3</v>
      </c>
      <c r="J25" s="70">
        <v>7510</v>
      </c>
      <c r="K25" s="71">
        <f t="shared" si="5"/>
        <v>1.0706446404128065E-3</v>
      </c>
      <c r="O25" s="3"/>
    </row>
    <row r="26" spans="1:15" ht="132" customHeight="1" x14ac:dyDescent="0.2">
      <c r="A26" s="72" t="s">
        <v>289</v>
      </c>
      <c r="B26" s="70">
        <v>12.2</v>
      </c>
      <c r="C26" s="71">
        <f t="shared" si="2"/>
        <v>1.9040515047804879E-6</v>
      </c>
      <c r="D26" s="70">
        <v>7.8</v>
      </c>
      <c r="E26" s="71">
        <f t="shared" si="0"/>
        <v>1.0590327530725425E-6</v>
      </c>
      <c r="F26" s="71" t="s">
        <v>304</v>
      </c>
      <c r="G26" s="67">
        <f t="shared" si="1"/>
        <v>-4.3999999999999995</v>
      </c>
      <c r="H26" s="70">
        <v>7.8</v>
      </c>
      <c r="I26" s="71">
        <f t="shared" si="4"/>
        <v>1.1240213934703607E-6</v>
      </c>
      <c r="J26" s="70">
        <v>7.8</v>
      </c>
      <c r="K26" s="71">
        <f t="shared" si="5"/>
        <v>1.1119877756617696E-6</v>
      </c>
      <c r="O26" s="3"/>
    </row>
    <row r="27" spans="1:15" ht="64.5" customHeight="1" x14ac:dyDescent="0.2">
      <c r="A27" s="69" t="s">
        <v>27</v>
      </c>
      <c r="B27" s="70">
        <v>511.8</v>
      </c>
      <c r="C27" s="71">
        <f t="shared" si="2"/>
        <v>7.9876521323496219E-5</v>
      </c>
      <c r="D27" s="70">
        <v>414</v>
      </c>
      <c r="E27" s="71">
        <f t="shared" si="0"/>
        <v>5.6210199970773405E-5</v>
      </c>
      <c r="F27" s="71">
        <f t="shared" si="3"/>
        <v>0.80890973036342317</v>
      </c>
      <c r="G27" s="67">
        <f t="shared" si="1"/>
        <v>-97.800000000000011</v>
      </c>
      <c r="H27" s="73">
        <v>414</v>
      </c>
      <c r="I27" s="71">
        <f t="shared" si="4"/>
        <v>5.9659597038042227E-5</v>
      </c>
      <c r="J27" s="73">
        <v>130</v>
      </c>
      <c r="K27" s="71">
        <f t="shared" si="5"/>
        <v>1.8533129594362826E-5</v>
      </c>
      <c r="O27" s="3"/>
    </row>
    <row r="28" spans="1:15" ht="94.5" customHeight="1" x14ac:dyDescent="0.2">
      <c r="A28" s="65" t="s">
        <v>28</v>
      </c>
      <c r="B28" s="70">
        <v>8466.7999999999993</v>
      </c>
      <c r="C28" s="71">
        <f t="shared" si="2"/>
        <v>1.3214117443176585E-3</v>
      </c>
      <c r="D28" s="70">
        <v>9609.7000000000007</v>
      </c>
      <c r="E28" s="71">
        <f t="shared" si="0"/>
        <v>1.3047419291283605E-3</v>
      </c>
      <c r="F28" s="71">
        <f t="shared" si="3"/>
        <v>1.1349860632116031</v>
      </c>
      <c r="G28" s="67">
        <f t="shared" si="1"/>
        <v>1142.9000000000015</v>
      </c>
      <c r="H28" s="70">
        <v>9473.9</v>
      </c>
      <c r="I28" s="71">
        <f t="shared" si="4"/>
        <v>1.3652392666152373E-3</v>
      </c>
      <c r="J28" s="70">
        <v>9344.9</v>
      </c>
      <c r="K28" s="71">
        <f t="shared" si="5"/>
        <v>1.3322326365104707E-3</v>
      </c>
      <c r="O28" s="3"/>
    </row>
    <row r="29" spans="1:15" ht="33" customHeight="1" x14ac:dyDescent="0.2">
      <c r="A29" s="43" t="s">
        <v>29</v>
      </c>
      <c r="B29" s="36">
        <v>1690.8</v>
      </c>
      <c r="C29" s="37">
        <f t="shared" si="2"/>
        <v>2.6388281018711879E-4</v>
      </c>
      <c r="D29" s="36">
        <v>2062.1</v>
      </c>
      <c r="E29" s="37">
        <f t="shared" si="0"/>
        <v>2.7997838975780639E-4</v>
      </c>
      <c r="F29" s="37">
        <f t="shared" si="3"/>
        <v>1.2196001892595221</v>
      </c>
      <c r="G29" s="25">
        <f t="shared" si="1"/>
        <v>371.29999999999995</v>
      </c>
      <c r="H29" s="74">
        <v>2183.4</v>
      </c>
      <c r="I29" s="37">
        <f t="shared" si="4"/>
        <v>3.1463952698758792E-4</v>
      </c>
      <c r="J29" s="74">
        <v>2311.6999999999998</v>
      </c>
      <c r="K29" s="37">
        <f t="shared" si="5"/>
        <v>3.2956181294837341E-4</v>
      </c>
      <c r="O29" s="3"/>
    </row>
    <row r="30" spans="1:15" ht="31.5" x14ac:dyDescent="0.2">
      <c r="A30" s="43" t="s">
        <v>63</v>
      </c>
      <c r="B30" s="36">
        <f>SUM(B31:B33)</f>
        <v>8846.7000000000007</v>
      </c>
      <c r="C30" s="37">
        <f t="shared" si="2"/>
        <v>1.3807026596181595E-3</v>
      </c>
      <c r="D30" s="36">
        <f>SUM(D31:D33)</f>
        <v>9135.2999999999993</v>
      </c>
      <c r="E30" s="37">
        <f t="shared" si="0"/>
        <v>1.2403310139927686E-3</v>
      </c>
      <c r="F30" s="37">
        <f t="shared" si="3"/>
        <v>1.0326223337515683</v>
      </c>
      <c r="G30" s="25">
        <f t="shared" si="1"/>
        <v>288.59999999999854</v>
      </c>
      <c r="H30" s="36">
        <f>SUM(H31:H33)</f>
        <v>8839.1999999999989</v>
      </c>
      <c r="I30" s="37">
        <f t="shared" si="4"/>
        <v>1.2737756283542579E-3</v>
      </c>
      <c r="J30" s="36">
        <f>SUM(J31:J33)</f>
        <v>8843.2000000000007</v>
      </c>
      <c r="K30" s="37">
        <f t="shared" si="5"/>
        <v>1.2607090125297644E-3</v>
      </c>
      <c r="O30" s="3"/>
    </row>
    <row r="31" spans="1:15" ht="37.5" customHeight="1" x14ac:dyDescent="0.2">
      <c r="A31" s="65" t="s">
        <v>30</v>
      </c>
      <c r="B31" s="70">
        <v>6730</v>
      </c>
      <c r="C31" s="71">
        <f t="shared" si="2"/>
        <v>1.0503497235387447E-3</v>
      </c>
      <c r="D31" s="89">
        <v>6019.9</v>
      </c>
      <c r="E31" s="90">
        <f t="shared" si="0"/>
        <v>8.1734247054120483E-4</v>
      </c>
      <c r="F31" s="90">
        <f t="shared" si="3"/>
        <v>0.89448736998514111</v>
      </c>
      <c r="G31" s="91">
        <f t="shared" si="1"/>
        <v>-710.10000000000036</v>
      </c>
      <c r="H31" s="89">
        <v>6028.9</v>
      </c>
      <c r="I31" s="90">
        <f t="shared" si="4"/>
        <v>8.687964844991613E-4</v>
      </c>
      <c r="J31" s="89">
        <v>6028.9</v>
      </c>
      <c r="K31" s="71">
        <f t="shared" si="5"/>
        <v>8.5949526931887725E-4</v>
      </c>
      <c r="O31" s="3"/>
    </row>
    <row r="32" spans="1:15" ht="47.25" x14ac:dyDescent="0.2">
      <c r="A32" s="65" t="s">
        <v>57</v>
      </c>
      <c r="B32" s="70">
        <v>1315.2</v>
      </c>
      <c r="C32" s="71">
        <f t="shared" si="2"/>
        <v>2.0526299500715555E-4</v>
      </c>
      <c r="D32" s="70">
        <v>1574.2</v>
      </c>
      <c r="E32" s="71">
        <f t="shared" si="0"/>
        <v>2.1373453331882005E-4</v>
      </c>
      <c r="F32" s="71">
        <f t="shared" si="3"/>
        <v>1.1969282238442822</v>
      </c>
      <c r="G32" s="67">
        <f t="shared" si="1"/>
        <v>259</v>
      </c>
      <c r="H32" s="70">
        <v>1258.4000000000001</v>
      </c>
      <c r="I32" s="71">
        <f t="shared" si="4"/>
        <v>1.8134211814655157E-4</v>
      </c>
      <c r="J32" s="70">
        <v>1292.3</v>
      </c>
      <c r="K32" s="71">
        <f t="shared" si="5"/>
        <v>1.8423356442150062E-4</v>
      </c>
      <c r="O32" s="3"/>
    </row>
    <row r="33" spans="1:15" ht="31.5" x14ac:dyDescent="0.2">
      <c r="A33" s="65" t="s">
        <v>206</v>
      </c>
      <c r="B33" s="70">
        <v>801.5</v>
      </c>
      <c r="C33" s="71">
        <f t="shared" si="2"/>
        <v>1.2508994107225912E-4</v>
      </c>
      <c r="D33" s="70">
        <v>1541.2</v>
      </c>
      <c r="E33" s="71">
        <f t="shared" si="0"/>
        <v>2.092540101327439E-4</v>
      </c>
      <c r="F33" s="71">
        <f t="shared" si="3"/>
        <v>1.9228945726762321</v>
      </c>
      <c r="G33" s="67">
        <f t="shared" si="1"/>
        <v>739.7</v>
      </c>
      <c r="H33" s="73">
        <v>1551.9</v>
      </c>
      <c r="I33" s="71">
        <f t="shared" si="4"/>
        <v>2.2363702570854526E-4</v>
      </c>
      <c r="J33" s="73">
        <v>1522</v>
      </c>
      <c r="K33" s="71">
        <f t="shared" si="5"/>
        <v>2.1698017878938634E-4</v>
      </c>
      <c r="O33" s="3"/>
    </row>
    <row r="34" spans="1:15" ht="31.5" x14ac:dyDescent="0.2">
      <c r="A34" s="43" t="s">
        <v>64</v>
      </c>
      <c r="B34" s="36">
        <f>B35+B36+B38+B39+B40+B41+B37</f>
        <v>28022.3</v>
      </c>
      <c r="C34" s="37">
        <f t="shared" si="2"/>
        <v>4.3734346297057596E-3</v>
      </c>
      <c r="D34" s="36">
        <f>D35+D36+D38+D39+D40+D41+D37</f>
        <v>26213.200000000001</v>
      </c>
      <c r="E34" s="37">
        <f t="shared" si="0"/>
        <v>3.5590560721591243E-3</v>
      </c>
      <c r="F34" s="37">
        <f t="shared" si="3"/>
        <v>0.93544070258329981</v>
      </c>
      <c r="G34" s="25">
        <f t="shared" si="1"/>
        <v>-1809.0999999999985</v>
      </c>
      <c r="H34" s="36">
        <f>H35+H36+H38+H39+H40+H41+H37</f>
        <v>22523.9</v>
      </c>
      <c r="I34" s="37">
        <f t="shared" si="4"/>
        <v>3.2458135210752643E-3</v>
      </c>
      <c r="J34" s="36">
        <f>J35+J36+J38+J39+J40+J41+J37</f>
        <v>22238.400000000001</v>
      </c>
      <c r="K34" s="37">
        <f t="shared" si="5"/>
        <v>3.1703626859329102E-3</v>
      </c>
      <c r="O34" s="3"/>
    </row>
    <row r="35" spans="1:15" ht="99.75" customHeight="1" x14ac:dyDescent="0.2">
      <c r="A35" s="65" t="s">
        <v>229</v>
      </c>
      <c r="B35" s="70">
        <v>15.2</v>
      </c>
      <c r="C35" s="37">
        <f t="shared" si="2"/>
        <v>2.3722608912019194E-6</v>
      </c>
      <c r="D35" s="70">
        <v>17.2</v>
      </c>
      <c r="E35" s="37">
        <f t="shared" si="0"/>
        <v>2.335302993954837E-6</v>
      </c>
      <c r="F35" s="37">
        <f t="shared" si="3"/>
        <v>1.131578947368421</v>
      </c>
      <c r="G35" s="67">
        <f t="shared" si="1"/>
        <v>2</v>
      </c>
      <c r="H35" s="73">
        <v>17.2</v>
      </c>
      <c r="I35" s="37">
        <f t="shared" si="4"/>
        <v>2.4786112779090006E-6</v>
      </c>
      <c r="J35" s="73">
        <v>17.2</v>
      </c>
      <c r="K35" s="37">
        <f t="shared" si="5"/>
        <v>2.4520756078695432E-6</v>
      </c>
      <c r="O35" s="3"/>
    </row>
    <row r="36" spans="1:15" ht="112.5" customHeight="1" x14ac:dyDescent="0.2">
      <c r="A36" s="65" t="s">
        <v>31</v>
      </c>
      <c r="B36" s="70">
        <v>5992</v>
      </c>
      <c r="C36" s="37">
        <f t="shared" si="2"/>
        <v>9.3517021447907245E-4</v>
      </c>
      <c r="D36" s="70">
        <v>4578</v>
      </c>
      <c r="E36" s="37">
        <f t="shared" si="0"/>
        <v>6.2157076199565375E-4</v>
      </c>
      <c r="F36" s="37">
        <f t="shared" si="3"/>
        <v>0.76401869158878499</v>
      </c>
      <c r="G36" s="67">
        <f t="shared" si="1"/>
        <v>-1414</v>
      </c>
      <c r="H36" s="73">
        <v>3888.7</v>
      </c>
      <c r="I36" s="37">
        <f t="shared" si="4"/>
        <v>5.6038230676771692E-4</v>
      </c>
      <c r="J36" s="73">
        <v>3603.2</v>
      </c>
      <c r="K36" s="37">
        <f t="shared" si="5"/>
        <v>5.1368132734160108E-4</v>
      </c>
      <c r="O36" s="3"/>
    </row>
    <row r="37" spans="1:15" ht="115.5" customHeight="1" x14ac:dyDescent="0.2">
      <c r="A37" s="65" t="s">
        <v>231</v>
      </c>
      <c r="B37" s="70">
        <v>215.1</v>
      </c>
      <c r="C37" s="37">
        <f t="shared" si="2"/>
        <v>3.3570613006416636E-5</v>
      </c>
      <c r="D37" s="70">
        <v>138</v>
      </c>
      <c r="E37" s="37">
        <f t="shared" si="0"/>
        <v>1.8736733323591136E-5</v>
      </c>
      <c r="F37" s="37">
        <f t="shared" si="3"/>
        <v>0.64156206415620642</v>
      </c>
      <c r="G37" s="67">
        <f t="shared" si="1"/>
        <v>-77.099999999999994</v>
      </c>
      <c r="H37" s="73">
        <v>138</v>
      </c>
      <c r="I37" s="37">
        <f t="shared" si="4"/>
        <v>1.9886532346014075E-5</v>
      </c>
      <c r="J37" s="73">
        <v>138</v>
      </c>
      <c r="K37" s="37">
        <f t="shared" si="5"/>
        <v>1.9673629877092849E-5</v>
      </c>
      <c r="O37" s="3"/>
    </row>
    <row r="38" spans="1:15" ht="63.75" customHeight="1" x14ac:dyDescent="0.2">
      <c r="A38" s="65" t="s">
        <v>32</v>
      </c>
      <c r="B38" s="70">
        <v>12780</v>
      </c>
      <c r="C38" s="37">
        <f t="shared" si="2"/>
        <v>1.9945719861552982E-3</v>
      </c>
      <c r="D38" s="70">
        <v>12780</v>
      </c>
      <c r="E38" s="37">
        <f t="shared" si="0"/>
        <v>1.7351844338803965E-3</v>
      </c>
      <c r="F38" s="37">
        <f t="shared" si="3"/>
        <v>1</v>
      </c>
      <c r="G38" s="67">
        <f t="shared" si="1"/>
        <v>0</v>
      </c>
      <c r="H38" s="70">
        <v>12780</v>
      </c>
      <c r="I38" s="37">
        <f t="shared" si="4"/>
        <v>1.8416658216091296E-3</v>
      </c>
      <c r="J38" s="70">
        <v>12780</v>
      </c>
      <c r="K38" s="37">
        <f t="shared" si="5"/>
        <v>1.8219492016612073E-3</v>
      </c>
      <c r="O38" s="3"/>
    </row>
    <row r="39" spans="1:15" ht="63" customHeight="1" x14ac:dyDescent="0.2">
      <c r="A39" s="65" t="s">
        <v>33</v>
      </c>
      <c r="B39" s="70">
        <v>800</v>
      </c>
      <c r="C39" s="37">
        <f t="shared" si="2"/>
        <v>1.248558363790484E-4</v>
      </c>
      <c r="D39" s="70">
        <v>800</v>
      </c>
      <c r="E39" s="37">
        <f t="shared" si="0"/>
        <v>1.0861874390487614E-4</v>
      </c>
      <c r="F39" s="37">
        <f t="shared" si="3"/>
        <v>1</v>
      </c>
      <c r="G39" s="67">
        <f t="shared" si="1"/>
        <v>0</v>
      </c>
      <c r="H39" s="73">
        <v>800</v>
      </c>
      <c r="I39" s="37">
        <f t="shared" si="4"/>
        <v>1.1528424548413957E-4</v>
      </c>
      <c r="J39" s="73">
        <v>800</v>
      </c>
      <c r="K39" s="37">
        <f t="shared" si="5"/>
        <v>1.1405002827300202E-4</v>
      </c>
      <c r="O39" s="3"/>
    </row>
    <row r="40" spans="1:15" ht="98.25" customHeight="1" x14ac:dyDescent="0.2">
      <c r="A40" s="72" t="s">
        <v>34</v>
      </c>
      <c r="B40" s="70">
        <v>3220</v>
      </c>
      <c r="C40" s="37">
        <f t="shared" si="2"/>
        <v>5.0254474142566983E-4</v>
      </c>
      <c r="D40" s="70">
        <v>4900</v>
      </c>
      <c r="E40" s="37">
        <f t="shared" si="0"/>
        <v>6.6528980641736638E-4</v>
      </c>
      <c r="F40" s="37">
        <f t="shared" si="3"/>
        <v>1.5217391304347827</v>
      </c>
      <c r="G40" s="67">
        <f t="shared" si="1"/>
        <v>1680</v>
      </c>
      <c r="H40" s="70">
        <v>4900</v>
      </c>
      <c r="I40" s="37">
        <f t="shared" si="4"/>
        <v>7.0611600359035492E-4</v>
      </c>
      <c r="J40" s="70">
        <v>4900</v>
      </c>
      <c r="K40" s="37">
        <f t="shared" si="5"/>
        <v>6.9855642317213733E-4</v>
      </c>
      <c r="O40" s="3"/>
    </row>
    <row r="41" spans="1:15" ht="61.5" customHeight="1" x14ac:dyDescent="0.2">
      <c r="A41" s="72" t="s">
        <v>305</v>
      </c>
      <c r="B41" s="70">
        <v>5000</v>
      </c>
      <c r="C41" s="37">
        <f t="shared" si="2"/>
        <v>7.8034897736905249E-4</v>
      </c>
      <c r="D41" s="70">
        <v>3000</v>
      </c>
      <c r="E41" s="37">
        <f t="shared" si="0"/>
        <v>4.0732028964328556E-4</v>
      </c>
      <c r="F41" s="37">
        <f t="shared" si="3"/>
        <v>0.6</v>
      </c>
      <c r="G41" s="67">
        <f t="shared" si="1"/>
        <v>-2000</v>
      </c>
      <c r="H41" s="70">
        <v>0</v>
      </c>
      <c r="I41" s="37">
        <f t="shared" si="4"/>
        <v>0</v>
      </c>
      <c r="J41" s="70">
        <v>0</v>
      </c>
      <c r="K41" s="37">
        <f t="shared" si="5"/>
        <v>0</v>
      </c>
      <c r="O41" s="3"/>
    </row>
    <row r="42" spans="1:15" ht="21" customHeight="1" x14ac:dyDescent="0.2">
      <c r="A42" s="23" t="s">
        <v>60</v>
      </c>
      <c r="B42" s="36">
        <v>6385.5</v>
      </c>
      <c r="C42" s="37">
        <f t="shared" si="2"/>
        <v>9.9658367899801699E-4</v>
      </c>
      <c r="D42" s="36">
        <v>7666.1</v>
      </c>
      <c r="E42" s="37">
        <f t="shared" si="0"/>
        <v>1.0408526908114639E-3</v>
      </c>
      <c r="F42" s="37">
        <f t="shared" si="3"/>
        <v>1.2005481168271868</v>
      </c>
      <c r="G42" s="25">
        <f t="shared" si="1"/>
        <v>1280.6000000000004</v>
      </c>
      <c r="H42" s="36">
        <v>7688.1</v>
      </c>
      <c r="I42" s="37">
        <f t="shared" si="4"/>
        <v>1.1078960096332668E-3</v>
      </c>
      <c r="J42" s="36">
        <v>7690.1</v>
      </c>
      <c r="K42" s="37">
        <f t="shared" si="5"/>
        <v>1.096320153027766E-3</v>
      </c>
      <c r="O42" s="3"/>
    </row>
    <row r="43" spans="1:15" ht="21" customHeight="1" x14ac:dyDescent="0.2">
      <c r="A43" s="23" t="s">
        <v>35</v>
      </c>
      <c r="B43" s="36">
        <v>306.60000000000002</v>
      </c>
      <c r="C43" s="37">
        <f t="shared" si="2"/>
        <v>4.7850999292270301E-5</v>
      </c>
      <c r="D43" s="36">
        <v>0</v>
      </c>
      <c r="E43" s="37">
        <f t="shared" si="0"/>
        <v>0</v>
      </c>
      <c r="F43" s="37">
        <f t="shared" si="3"/>
        <v>0</v>
      </c>
      <c r="G43" s="25">
        <f t="shared" si="1"/>
        <v>-306.60000000000002</v>
      </c>
      <c r="H43" s="36">
        <v>0</v>
      </c>
      <c r="I43" s="37">
        <f t="shared" si="4"/>
        <v>0</v>
      </c>
      <c r="J43" s="36">
        <v>0</v>
      </c>
      <c r="K43" s="37">
        <f t="shared" si="5"/>
        <v>0</v>
      </c>
      <c r="O43" s="3"/>
    </row>
    <row r="44" spans="1:15" ht="31.5" x14ac:dyDescent="0.2">
      <c r="A44" s="30" t="s">
        <v>52</v>
      </c>
      <c r="B44" s="31">
        <f>SUM(B45:B48)</f>
        <v>4091791.1</v>
      </c>
      <c r="C44" s="32">
        <f t="shared" si="2"/>
        <v>0.63860500009855803</v>
      </c>
      <c r="D44" s="31">
        <f>SUM(D45:D48)</f>
        <v>4674504.2</v>
      </c>
      <c r="E44" s="32">
        <f t="shared" si="0"/>
        <v>0.63467346822758497</v>
      </c>
      <c r="F44" s="32">
        <f t="shared" si="3"/>
        <v>1.142410276028021</v>
      </c>
      <c r="G44" s="33">
        <f t="shared" si="1"/>
        <v>582713.10000000009</v>
      </c>
      <c r="H44" s="31">
        <f>SUM(H45:H48)</f>
        <v>4037330.7</v>
      </c>
      <c r="I44" s="32">
        <f t="shared" si="4"/>
        <v>0.5818007793993164</v>
      </c>
      <c r="J44" s="31">
        <f>SUM(J45:J48)</f>
        <v>3899324</v>
      </c>
      <c r="K44" s="32">
        <f t="shared" si="5"/>
        <v>0.55589751555699418</v>
      </c>
    </row>
    <row r="45" spans="1:15" ht="21.75" customHeight="1" x14ac:dyDescent="0.2">
      <c r="A45" s="35" t="s">
        <v>53</v>
      </c>
      <c r="B45" s="36">
        <v>337788.7</v>
      </c>
      <c r="C45" s="37">
        <f t="shared" si="2"/>
        <v>5.2718613322364334E-2</v>
      </c>
      <c r="D45" s="36">
        <v>486197</v>
      </c>
      <c r="E45" s="37">
        <f t="shared" si="0"/>
        <v>6.601263428789883E-2</v>
      </c>
      <c r="F45" s="37">
        <f t="shared" si="3"/>
        <v>1.4393524709381931</v>
      </c>
      <c r="G45" s="25">
        <f t="shared" si="1"/>
        <v>148408.29999999999</v>
      </c>
      <c r="H45" s="36">
        <v>269077</v>
      </c>
      <c r="I45" s="37">
        <f t="shared" si="4"/>
        <v>3.8775423652669783E-2</v>
      </c>
      <c r="J45" s="36">
        <v>254005</v>
      </c>
      <c r="K45" s="37">
        <f t="shared" si="5"/>
        <v>3.6211596789354844E-2</v>
      </c>
    </row>
    <row r="46" spans="1:15" ht="21.75" customHeight="1" x14ac:dyDescent="0.2">
      <c r="A46" s="35" t="s">
        <v>54</v>
      </c>
      <c r="B46" s="36">
        <v>890005.6</v>
      </c>
      <c r="C46" s="37">
        <f t="shared" si="2"/>
        <v>0.13890299196254599</v>
      </c>
      <c r="D46" s="36">
        <v>1200823</v>
      </c>
      <c r="E46" s="37">
        <f t="shared" si="0"/>
        <v>0.16303985739010637</v>
      </c>
      <c r="F46" s="37">
        <f t="shared" si="3"/>
        <v>1.349230836300356</v>
      </c>
      <c r="G46" s="25">
        <f t="shared" si="1"/>
        <v>310817.40000000002</v>
      </c>
      <c r="H46" s="38">
        <v>724227.6</v>
      </c>
      <c r="I46" s="37">
        <f t="shared" si="4"/>
        <v>0.10436504053098655</v>
      </c>
      <c r="J46" s="38">
        <v>550870.80000000005</v>
      </c>
      <c r="K46" s="37">
        <f t="shared" si="5"/>
        <v>7.8533537893464053E-2</v>
      </c>
    </row>
    <row r="47" spans="1:15" ht="21.75" customHeight="1" x14ac:dyDescent="0.2">
      <c r="A47" s="35" t="s">
        <v>55</v>
      </c>
      <c r="B47" s="36">
        <v>2772017.2</v>
      </c>
      <c r="C47" s="37">
        <f t="shared" si="2"/>
        <v>0.43262815745388489</v>
      </c>
      <c r="D47" s="36">
        <v>2890591.3</v>
      </c>
      <c r="E47" s="37">
        <f t="shared" si="0"/>
        <v>0.39246549518545376</v>
      </c>
      <c r="F47" s="37">
        <f t="shared" si="3"/>
        <v>1.042775383933404</v>
      </c>
      <c r="G47" s="25">
        <f t="shared" si="1"/>
        <v>118574.09999999963</v>
      </c>
      <c r="H47" s="38">
        <v>2951248.9</v>
      </c>
      <c r="I47" s="37">
        <f t="shared" si="4"/>
        <v>0.42529062834049608</v>
      </c>
      <c r="J47" s="38">
        <v>2999895.2</v>
      </c>
      <c r="K47" s="37">
        <f t="shared" si="5"/>
        <v>0.42767266547005384</v>
      </c>
    </row>
    <row r="48" spans="1:15" ht="23.25" customHeight="1" x14ac:dyDescent="0.2">
      <c r="A48" s="35" t="s">
        <v>56</v>
      </c>
      <c r="B48" s="38">
        <v>91979.6</v>
      </c>
      <c r="C48" s="37">
        <f t="shared" si="2"/>
        <v>1.43552373597629E-2</v>
      </c>
      <c r="D48" s="38">
        <v>96892.9</v>
      </c>
      <c r="E48" s="37">
        <f t="shared" si="0"/>
        <v>1.3155481364125967E-2</v>
      </c>
      <c r="F48" s="37">
        <f t="shared" si="3"/>
        <v>1.0534172794837116</v>
      </c>
      <c r="G48" s="25">
        <f t="shared" si="1"/>
        <v>4913.2999999999884</v>
      </c>
      <c r="H48" s="38">
        <v>92777.2</v>
      </c>
      <c r="I48" s="37">
        <f t="shared" si="4"/>
        <v>1.3369686875163891E-2</v>
      </c>
      <c r="J48" s="38">
        <v>94553</v>
      </c>
      <c r="K48" s="37">
        <f t="shared" si="5"/>
        <v>1.347971540412145E-2</v>
      </c>
    </row>
    <row r="49" spans="1:11" ht="22.5" customHeight="1" x14ac:dyDescent="0.2">
      <c r="A49" s="30" t="s">
        <v>47</v>
      </c>
      <c r="B49" s="31">
        <f>SUM(B7+B44)</f>
        <v>6407389.7000000002</v>
      </c>
      <c r="C49" s="32">
        <f t="shared" si="2"/>
        <v>1</v>
      </c>
      <c r="D49" s="31">
        <f>SUM(D7+D44)</f>
        <v>7365211.3000000007</v>
      </c>
      <c r="E49" s="32">
        <f t="shared" si="0"/>
        <v>1</v>
      </c>
      <c r="F49" s="32">
        <f t="shared" si="3"/>
        <v>1.149487021212398</v>
      </c>
      <c r="G49" s="33">
        <f t="shared" si="1"/>
        <v>957821.60000000056</v>
      </c>
      <c r="H49" s="31">
        <f>SUM(H7+H44)</f>
        <v>6939369.7000000002</v>
      </c>
      <c r="I49" s="32">
        <f t="shared" si="4"/>
        <v>1</v>
      </c>
      <c r="J49" s="31">
        <f>SUM(J7+J44)</f>
        <v>7014465.5999999996</v>
      </c>
      <c r="K49" s="32">
        <f t="shared" si="5"/>
        <v>1</v>
      </c>
    </row>
  </sheetData>
  <mergeCells count="9">
    <mergeCell ref="A2:K2"/>
    <mergeCell ref="A4:A5"/>
    <mergeCell ref="B4:B5"/>
    <mergeCell ref="C4:C5"/>
    <mergeCell ref="D4:D5"/>
    <mergeCell ref="E4:E5"/>
    <mergeCell ref="F4:F5"/>
    <mergeCell ref="G4:G5"/>
    <mergeCell ref="H4:K4"/>
  </mergeCells>
  <pageMargins left="0.19685039370078741" right="0.19685039370078741" top="0.39" bottom="0.15748031496062992" header="0.27559055118110237" footer="0.15748031496062992"/>
  <pageSetup paperSize="9" scale="70" fitToHeight="3"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Объем</vt:lpstr>
      <vt:lpstr>Структура </vt:lpstr>
      <vt:lpstr>Объем!Заголовки_для_печати</vt:lpstr>
      <vt:lpstr>'Структура '!Заголовки_для_печати</vt:lpstr>
      <vt:lpstr>Объем!Область_печати</vt:lpstr>
      <vt:lpstr>'Структура '!Область_печати</vt:lpstr>
    </vt:vector>
  </TitlesOfParts>
  <Company>MinFin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fr_mjd</dc:creator>
  <cp:lastModifiedBy>Ира Халявина</cp:lastModifiedBy>
  <cp:lastPrinted>2023-11-10T05:35:52Z</cp:lastPrinted>
  <dcterms:created xsi:type="dcterms:W3CDTF">2007-04-05T07:39:38Z</dcterms:created>
  <dcterms:modified xsi:type="dcterms:W3CDTF">2023-11-10T05:35:56Z</dcterms:modified>
</cp:coreProperties>
</file>