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перемещ июль" sheetId="1" r:id="rId1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'перемещ июль'!$4:$4</definedName>
  </definedNames>
  <calcPr calcId="145621"/>
</workbook>
</file>

<file path=xl/calcChain.xml><?xml version="1.0" encoding="utf-8"?>
<calcChain xmlns="http://schemas.openxmlformats.org/spreadsheetml/2006/main">
  <c r="E31" i="1" l="1"/>
  <c r="D7" i="1" l="1"/>
  <c r="D31" i="1"/>
  <c r="D23" i="1"/>
  <c r="D16" i="1"/>
  <c r="E45" i="1" l="1"/>
  <c r="E44" i="1"/>
  <c r="E43" i="1"/>
  <c r="F42" i="1"/>
  <c r="D42" i="1"/>
  <c r="C42" i="1"/>
  <c r="E41" i="1"/>
  <c r="E40" i="1"/>
  <c r="E39" i="1"/>
  <c r="E38" i="1"/>
  <c r="E37" i="1"/>
  <c r="E34" i="1"/>
  <c r="F33" i="1"/>
  <c r="D33" i="1"/>
  <c r="C33" i="1"/>
  <c r="E32" i="1"/>
  <c r="F30" i="1"/>
  <c r="D30" i="1"/>
  <c r="C30" i="1"/>
  <c r="E29" i="1"/>
  <c r="E28" i="1"/>
  <c r="E27" i="1"/>
  <c r="E26" i="1"/>
  <c r="E25" i="1"/>
  <c r="E24" i="1"/>
  <c r="E23" i="1"/>
  <c r="F22" i="1"/>
  <c r="D22" i="1"/>
  <c r="C22" i="1"/>
  <c r="E21" i="1"/>
  <c r="F20" i="1"/>
  <c r="D20" i="1"/>
  <c r="C20" i="1"/>
  <c r="E20" i="1" s="1"/>
  <c r="E18" i="1"/>
  <c r="F17" i="1"/>
  <c r="D17" i="1"/>
  <c r="C17" i="1"/>
  <c r="E16" i="1"/>
  <c r="F15" i="1"/>
  <c r="D15" i="1"/>
  <c r="C15" i="1"/>
  <c r="E14" i="1"/>
  <c r="F13" i="1"/>
  <c r="D13" i="1"/>
  <c r="C13" i="1"/>
  <c r="C12" i="1"/>
  <c r="E12" i="1" s="1"/>
  <c r="E11" i="1"/>
  <c r="E10" i="1"/>
  <c r="E9" i="1"/>
  <c r="E7" i="1"/>
  <c r="F6" i="1"/>
  <c r="D6" i="1"/>
  <c r="E42" i="1" l="1"/>
  <c r="L42" i="1" s="1"/>
  <c r="E33" i="1"/>
  <c r="C6" i="1"/>
  <c r="E13" i="1"/>
  <c r="L13" i="1" s="1"/>
  <c r="E15" i="1"/>
  <c r="L15" i="1" s="1"/>
  <c r="E17" i="1"/>
  <c r="I17" i="1" s="1"/>
  <c r="E22" i="1"/>
  <c r="I22" i="1" s="1"/>
  <c r="C46" i="1"/>
  <c r="E30" i="1"/>
  <c r="L30" i="1" s="1"/>
  <c r="F46" i="1"/>
  <c r="D46" i="1"/>
  <c r="L33" i="1"/>
  <c r="I33" i="1"/>
  <c r="L20" i="1"/>
  <c r="I20" i="1"/>
  <c r="I13" i="1"/>
  <c r="L17" i="1"/>
  <c r="E6" i="1"/>
  <c r="L22" i="1" l="1"/>
  <c r="I42" i="1"/>
  <c r="I15" i="1"/>
  <c r="I30" i="1"/>
  <c r="E46" i="1"/>
  <c r="I46" i="1" s="1"/>
  <c r="L6" i="1"/>
  <c r="I6" i="1"/>
  <c r="L46" i="1" l="1"/>
</calcChain>
</file>

<file path=xl/sharedStrings.xml><?xml version="1.0" encoding="utf-8"?>
<sst xmlns="http://schemas.openxmlformats.org/spreadsheetml/2006/main" count="67" uniqueCount="57">
  <si>
    <t>тыс. рублей</t>
  </si>
  <si>
    <t xml:space="preserve"> Раз дел</t>
  </si>
  <si>
    <t>Наименование разделов/ ГРБС</t>
  </si>
  <si>
    <r>
      <t xml:space="preserve">Уточненный бюджет на 2023 год </t>
    </r>
    <r>
      <rPr>
        <i/>
        <sz val="10"/>
        <rFont val="Times New Roman"/>
        <family val="1"/>
        <charset val="204"/>
      </rPr>
      <t>(согласно РСД МГО от 14.07.2023г.№ 1)</t>
    </r>
  </si>
  <si>
    <t>Ассигнования на 2023 год</t>
  </si>
  <si>
    <t>Отклонение</t>
  </si>
  <si>
    <t>проверка (скрыть)</t>
  </si>
  <si>
    <t>Пояснение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</si>
  <si>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</si>
  <si>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</si>
  <si>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</si>
  <si>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</si>
  <si>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</si>
  <si>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</si>
  <si>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</si>
  <si>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в т.ч.</t>
  </si>
  <si>
    <t>резервный фонд Администрации МГО, зарезервированные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</si>
  <si>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</si>
  <si>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</si>
  <si>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Управление ГО и ЧС, отдел ЗАГС)</t>
    </r>
  </si>
  <si>
    <t>0400</t>
  </si>
  <si>
    <t>Национальная экономика,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</si>
  <si>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</t>
    </r>
  </si>
  <si>
    <t>Увеличение (перемещение) ассигнований в сумме 59566,4 тыс. рублей с целью выполнения работ по благоустройству дворовых территорий с аналогичных расходов раздела 0500</t>
  </si>
  <si>
    <t>0500</t>
  </si>
  <si>
    <t>Жилищно-коммунальное хоз-во,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</si>
  <si>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</si>
  <si>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Уменьшение (перемещение) ассигнований в сумме 59566,4 тыс. рублей с целью выполнения работ по благоустройству дворовых территорий и приведения в соответствие бюджетной классификации на раздел 0400</t>
  </si>
  <si>
    <t>Уменьшение (перемещение) ассигнований в сумме 224,3 тыс. рублей с содержания муниц. имущества на раздел 0100</t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</si>
  <si>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</si>
  <si>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</si>
  <si>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МКУ "УЭП", МКУ "Комитет по строительству")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</si>
  <si>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</si>
  <si>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</si>
  <si>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</si>
  <si>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1"/>
        <rFont val="Times New Roman"/>
        <family val="1"/>
        <charset val="204"/>
      </rPr>
      <t>(муз.школы)</t>
    </r>
  </si>
  <si>
    <t>Уменьшение (перемещение) ассигнований в сумме 200 тыс.рублей между учреждениями Управления культуры АМГО на раздел 0800</t>
  </si>
  <si>
    <t>Управление социальной защиты населения Администрации МГО</t>
  </si>
  <si>
    <t>Управление ФКиС АМГО</t>
  </si>
  <si>
    <t>0800</t>
  </si>
  <si>
    <t>Культура,  в том числе</t>
  </si>
  <si>
    <t>Управление культуры Администрации МГО</t>
  </si>
  <si>
    <t>Увеличение (перемещение) ассигнований в сумме 200 тыс.рублей между учреждениями Управления культуры АМГО с раздела 0700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</si>
  <si>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</si>
  <si>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</si>
  <si>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1"/>
        <rFont val="Times New Roman"/>
        <family val="1"/>
        <charset val="204"/>
      </rPr>
      <t>в том числе содержание аппарата, пособия, пенсии, компенсации и т.д.)</t>
    </r>
  </si>
  <si>
    <r>
      <t xml:space="preserve">Финансовое управление Администрации МГО  </t>
    </r>
    <r>
      <rPr>
        <i/>
        <sz val="11"/>
        <rFont val="Times New Roman"/>
        <family val="1"/>
        <charset val="204"/>
      </rPr>
      <t>(в том числе резерв на з/плату, испол.листы)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</si>
  <si>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</si>
  <si>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</si>
  <si>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 xml:space="preserve">(в том числе МКУ "Комитет по строительству") </t>
    </r>
  </si>
  <si>
    <t>ВСЕГО</t>
  </si>
  <si>
    <t xml:space="preserve">  </t>
  </si>
  <si>
    <t>Информация об изменении ассигнований бюджета Миасского городского округа в 2023г. (после принятия решения Собранием депутатов МГО от 14.07.2023г. № 1)                                               по состоянию на 10.08.2023г.</t>
  </si>
  <si>
    <t>Уменьшение (перемещение) ассигнований в сумме 160,5 тыс. рублей с создания противопожарных разрывов между населенными пунктами и лесом (МКУ "ГОЧС") на раздел 0100</t>
  </si>
  <si>
    <t>Увеличение (перемещение) ассигнований в сумме 160,5 тыс. рублей на приобретение системы оповещения (пляж Тургояк) с раздела 0300</t>
  </si>
  <si>
    <t>Приложение 5 к реестру</t>
  </si>
  <si>
    <t>Увеличение (перемещение) ассигнований в сумме 224,3 тыс. рублей на страхование опасных объектов с раздела 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</si>
</sst>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.5"/>
      <name val="Times New Roman"/>
      <family val="1"/>
      <charset val="204"/>
    </font>
    <font>
      <sz val="11.5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5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49" fontId="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justify" vertical="center"/>
    </xf>
    <xf numFmtId="164" fontId="7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justify" vertical="center" wrapText="1"/>
    </xf>
    <xf numFmtId="164" fontId="8" fillId="0" borderId="0" xfId="0" applyNumberFormat="1" applyFont="1" applyFill="1" applyBorder="1" applyAlignment="1">
      <alignment horizontal="justify" vertical="center" wrapText="1"/>
    </xf>
    <xf numFmtId="164" fontId="5" fillId="0" borderId="0" xfId="0" applyNumberFormat="1" applyFont="1" applyFill="1"/>
    <xf numFmtId="164" fontId="6" fillId="0" borderId="0" xfId="0" applyNumberFormat="1" applyFont="1" applyFill="1"/>
    <xf numFmtId="164" fontId="10" fillId="0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Alignment="1"/>
    <xf numFmtId="0" fontId="14" fillId="0" borderId="0" xfId="0" applyFont="1" applyFill="1" applyAlignment="1"/>
    <xf numFmtId="49" fontId="14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/>
    <xf numFmtId="0" fontId="6" fillId="0" borderId="0" xfId="0" applyFont="1" applyFill="1" applyBorder="1"/>
    <xf numFmtId="49" fontId="8" fillId="0" borderId="0" xfId="0" applyNumberFormat="1" applyFont="1" applyFill="1" applyBorder="1" applyAlignment="1">
      <alignment horizontal="justify" vertical="center" wrapText="1"/>
    </xf>
    <xf numFmtId="0" fontId="13" fillId="0" borderId="0" xfId="0" applyFont="1" applyFill="1"/>
    <xf numFmtId="0" fontId="14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justify" vertical="center"/>
    </xf>
    <xf numFmtId="164" fontId="1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0" fillId="0" borderId="0" xfId="0" applyFont="1" applyFill="1"/>
    <xf numFmtId="0" fontId="8" fillId="0" borderId="0" xfId="0" applyFont="1" applyFill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justify" vertical="top" wrapText="1"/>
    </xf>
    <xf numFmtId="164" fontId="8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/>
    <xf numFmtId="164" fontId="8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</cellXfs>
  <cellStyles count="16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53"/>
  <sheetViews>
    <sheetView tabSelected="1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A4" sqref="A4:XFD4"/>
    </sheetView>
  </sheetViews>
  <sheetFormatPr defaultColWidth="14.42578125" defaultRowHeight="15.75" outlineLevelCol="1" x14ac:dyDescent="0.25"/>
  <cols>
    <col min="1" max="1" width="5.5703125" style="50" customWidth="1"/>
    <col min="2" max="2" width="46.7109375" style="5" customWidth="1"/>
    <col min="3" max="3" width="17.5703125" style="6" customWidth="1"/>
    <col min="4" max="4" width="16.28515625" style="6" customWidth="1"/>
    <col min="5" max="5" width="13.140625" style="6" hidden="1" customWidth="1"/>
    <col min="6" max="6" width="11" style="7" hidden="1" customWidth="1" outlineLevel="1"/>
    <col min="7" max="7" width="66.7109375" style="51" customWidth="1" collapsed="1"/>
    <col min="8" max="8" width="6.5703125" style="51" customWidth="1"/>
    <col min="9" max="9" width="15" style="2" hidden="1" customWidth="1"/>
    <col min="10" max="11" width="9.140625" style="3" customWidth="1"/>
    <col min="12" max="12" width="9.140625" style="3" hidden="1" customWidth="1"/>
    <col min="13" max="151" width="9.140625" style="3" customWidth="1"/>
    <col min="152" max="152" width="60.42578125" style="3" customWidth="1"/>
    <col min="153" max="153" width="0" style="3" hidden="1" customWidth="1"/>
    <col min="154" max="154" width="14.7109375" style="3" customWidth="1"/>
    <col min="155" max="155" width="14.5703125" style="3" customWidth="1"/>
    <col min="156" max="156" width="0" style="3" hidden="1" customWidth="1"/>
    <col min="157" max="157" width="14.5703125" style="3" customWidth="1"/>
    <col min="158" max="158" width="15" style="3" customWidth="1"/>
    <col min="159" max="160" width="14.5703125" style="3" customWidth="1"/>
    <col min="161" max="16384" width="14.42578125" style="3"/>
  </cols>
  <sheetData>
    <row r="1" spans="1:12" ht="32.25" customHeight="1" x14ac:dyDescent="0.25">
      <c r="G1" s="57" t="s">
        <v>55</v>
      </c>
    </row>
    <row r="2" spans="1:12" ht="30.75" customHeight="1" x14ac:dyDescent="0.25">
      <c r="A2" s="70" t="s">
        <v>52</v>
      </c>
      <c r="B2" s="70"/>
      <c r="C2" s="70"/>
      <c r="D2" s="70"/>
      <c r="E2" s="70"/>
      <c r="F2" s="70"/>
      <c r="G2" s="71"/>
      <c r="H2" s="1"/>
      <c r="I2" s="56"/>
    </row>
    <row r="3" spans="1:12" x14ac:dyDescent="0.25">
      <c r="A3" s="4"/>
      <c r="G3" s="8" t="s">
        <v>0</v>
      </c>
      <c r="H3" s="8"/>
    </row>
    <row r="4" spans="1:12" s="2" customFormat="1" ht="70.5" x14ac:dyDescent="0.25">
      <c r="A4" s="9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4"/>
    </row>
    <row r="5" spans="1:12" x14ac:dyDescent="0.25">
      <c r="A5" s="15" t="s">
        <v>8</v>
      </c>
      <c r="B5" s="13">
        <v>2</v>
      </c>
      <c r="C5" s="16">
        <v>3</v>
      </c>
      <c r="D5" s="16">
        <v>4</v>
      </c>
      <c r="E5" s="16">
        <v>5</v>
      </c>
      <c r="F5" s="17"/>
      <c r="G5" s="13">
        <v>6</v>
      </c>
      <c r="H5" s="14"/>
    </row>
    <row r="6" spans="1:12" ht="28.5" x14ac:dyDescent="0.25">
      <c r="A6" s="18" t="s">
        <v>9</v>
      </c>
      <c r="B6" s="19" t="s">
        <v>10</v>
      </c>
      <c r="C6" s="20">
        <f>SUM(C7:C12)-C12</f>
        <v>310460.40000000002</v>
      </c>
      <c r="D6" s="20">
        <f>SUM(D7:D12)-D12</f>
        <v>310845.19999999995</v>
      </c>
      <c r="E6" s="20">
        <f t="shared" ref="E6:E21" si="0">D6-C6</f>
        <v>384.79999999993015</v>
      </c>
      <c r="F6" s="21">
        <f>SUM(F7:F11)</f>
        <v>384.8</v>
      </c>
      <c r="G6" s="22"/>
      <c r="H6" s="23"/>
      <c r="I6" s="24">
        <f>SUM(E6-F6)</f>
        <v>-6.986056177993305E-11</v>
      </c>
      <c r="L6" s="25">
        <f>E6-F6</f>
        <v>-6.986056177993305E-11</v>
      </c>
    </row>
    <row r="7" spans="1:12" ht="30" x14ac:dyDescent="0.25">
      <c r="A7" s="61"/>
      <c r="B7" s="72" t="s">
        <v>11</v>
      </c>
      <c r="C7" s="58">
        <v>225861.9</v>
      </c>
      <c r="D7" s="58">
        <f>228096.9-1850.2</f>
        <v>226246.69999999998</v>
      </c>
      <c r="E7" s="58">
        <f>D7-C7</f>
        <v>384.79999999998836</v>
      </c>
      <c r="F7" s="26">
        <v>224.3</v>
      </c>
      <c r="G7" s="22" t="s">
        <v>56</v>
      </c>
      <c r="H7" s="23"/>
      <c r="L7" s="25"/>
    </row>
    <row r="8" spans="1:12" ht="30" x14ac:dyDescent="0.25">
      <c r="A8" s="61"/>
      <c r="B8" s="72"/>
      <c r="C8" s="58"/>
      <c r="D8" s="58"/>
      <c r="E8" s="58"/>
      <c r="F8" s="27">
        <v>160.5</v>
      </c>
      <c r="G8" s="22" t="s">
        <v>54</v>
      </c>
      <c r="H8" s="23"/>
      <c r="L8" s="25"/>
    </row>
    <row r="9" spans="1:12" x14ac:dyDescent="0.25">
      <c r="A9" s="61"/>
      <c r="B9" s="28" t="s">
        <v>12</v>
      </c>
      <c r="C9" s="29">
        <v>26864.2</v>
      </c>
      <c r="D9" s="29">
        <v>26864.2</v>
      </c>
      <c r="E9" s="30">
        <f t="shared" si="0"/>
        <v>0</v>
      </c>
      <c r="F9" s="31"/>
      <c r="G9" s="31"/>
      <c r="H9" s="23"/>
      <c r="L9" s="25"/>
    </row>
    <row r="10" spans="1:12" x14ac:dyDescent="0.25">
      <c r="A10" s="61"/>
      <c r="B10" s="28" t="s">
        <v>13</v>
      </c>
      <c r="C10" s="11">
        <v>3190.8</v>
      </c>
      <c r="D10" s="11">
        <v>3190.8</v>
      </c>
      <c r="E10" s="32">
        <f t="shared" si="0"/>
        <v>0</v>
      </c>
      <c r="F10" s="26"/>
      <c r="G10" s="22"/>
      <c r="H10" s="23"/>
      <c r="L10" s="25"/>
    </row>
    <row r="11" spans="1:12" s="35" customFormat="1" x14ac:dyDescent="0.25">
      <c r="A11" s="61"/>
      <c r="B11" s="33" t="s">
        <v>14</v>
      </c>
      <c r="C11" s="32">
        <v>54543.5</v>
      </c>
      <c r="D11" s="32">
        <v>54543.5</v>
      </c>
      <c r="E11" s="32">
        <f t="shared" si="0"/>
        <v>0</v>
      </c>
      <c r="F11" s="26"/>
      <c r="G11" s="22"/>
      <c r="H11" s="23"/>
      <c r="I11" s="34"/>
      <c r="L11" s="25"/>
    </row>
    <row r="12" spans="1:12" s="2" customFormat="1" ht="31.5" x14ac:dyDescent="0.25">
      <c r="A12" s="36" t="s">
        <v>15</v>
      </c>
      <c r="B12" s="37" t="s">
        <v>16</v>
      </c>
      <c r="C12" s="27">
        <f>3000+1058.6</f>
        <v>4058.6</v>
      </c>
      <c r="D12" s="27">
        <v>4058.6</v>
      </c>
      <c r="E12" s="27">
        <f>D12-C12</f>
        <v>0</v>
      </c>
      <c r="F12" s="26"/>
      <c r="G12" s="22"/>
      <c r="H12" s="38"/>
      <c r="L12" s="25"/>
    </row>
    <row r="13" spans="1:12" s="2" customFormat="1" ht="42.75" x14ac:dyDescent="0.25">
      <c r="A13" s="18" t="s">
        <v>17</v>
      </c>
      <c r="B13" s="19" t="s">
        <v>18</v>
      </c>
      <c r="C13" s="20">
        <f>C14</f>
        <v>33622.300000000003</v>
      </c>
      <c r="D13" s="20">
        <f>D14</f>
        <v>33461.800000000003</v>
      </c>
      <c r="E13" s="20">
        <f t="shared" si="0"/>
        <v>-160.5</v>
      </c>
      <c r="F13" s="21">
        <f>SUM(F14:F14)</f>
        <v>-160.5</v>
      </c>
      <c r="G13" s="19"/>
      <c r="H13" s="39"/>
      <c r="I13" s="24">
        <f>SUM(E13-F13)</f>
        <v>0</v>
      </c>
      <c r="L13" s="25">
        <f t="shared" ref="L13:L46" si="1">E13-F13</f>
        <v>0</v>
      </c>
    </row>
    <row r="14" spans="1:12" s="2" customFormat="1" ht="45" x14ac:dyDescent="0.25">
      <c r="A14" s="18"/>
      <c r="B14" s="28" t="s">
        <v>19</v>
      </c>
      <c r="C14" s="32">
        <v>33622.300000000003</v>
      </c>
      <c r="D14" s="32">
        <v>33461.800000000003</v>
      </c>
      <c r="E14" s="32">
        <f t="shared" si="0"/>
        <v>-160.5</v>
      </c>
      <c r="F14" s="26">
        <v>-160.5</v>
      </c>
      <c r="G14" s="22" t="s">
        <v>53</v>
      </c>
      <c r="H14" s="23"/>
      <c r="L14" s="25"/>
    </row>
    <row r="15" spans="1:12" s="2" customFormat="1" x14ac:dyDescent="0.25">
      <c r="A15" s="18" t="s">
        <v>20</v>
      </c>
      <c r="B15" s="19" t="s">
        <v>21</v>
      </c>
      <c r="C15" s="20">
        <f>C16</f>
        <v>981797.3</v>
      </c>
      <c r="D15" s="20">
        <f>D16</f>
        <v>1041363.7000000001</v>
      </c>
      <c r="E15" s="20">
        <f t="shared" si="0"/>
        <v>59566.400000000023</v>
      </c>
      <c r="F15" s="21">
        <f>SUM(F16:F16)</f>
        <v>59566.400000000001</v>
      </c>
      <c r="G15" s="28"/>
      <c r="H15" s="40"/>
      <c r="I15" s="24">
        <f>SUM(E15-F15)</f>
        <v>2.1827872842550278E-11</v>
      </c>
      <c r="L15" s="25">
        <f t="shared" si="1"/>
        <v>0</v>
      </c>
    </row>
    <row r="16" spans="1:12" s="2" customFormat="1" ht="45" customHeight="1" x14ac:dyDescent="0.25">
      <c r="A16" s="18"/>
      <c r="B16" s="28" t="s">
        <v>22</v>
      </c>
      <c r="C16" s="32">
        <v>981797.3</v>
      </c>
      <c r="D16" s="32">
        <f>1009513.4+31850.3</f>
        <v>1041363.7000000001</v>
      </c>
      <c r="E16" s="32">
        <f>D16-C16</f>
        <v>59566.400000000023</v>
      </c>
      <c r="F16" s="26">
        <v>59566.400000000001</v>
      </c>
      <c r="G16" s="28" t="s">
        <v>23</v>
      </c>
      <c r="H16" s="23"/>
      <c r="L16" s="25"/>
    </row>
    <row r="17" spans="1:12" ht="28.5" x14ac:dyDescent="0.25">
      <c r="A17" s="18" t="s">
        <v>24</v>
      </c>
      <c r="B17" s="19" t="s">
        <v>25</v>
      </c>
      <c r="C17" s="20">
        <f>C18</f>
        <v>830342.3</v>
      </c>
      <c r="D17" s="20">
        <f>D18</f>
        <v>770551.6</v>
      </c>
      <c r="E17" s="20">
        <f t="shared" si="0"/>
        <v>-59790.70000000007</v>
      </c>
      <c r="F17" s="20">
        <f>SUM(F18:F19)</f>
        <v>-59790.700000000004</v>
      </c>
      <c r="G17" s="28"/>
      <c r="H17" s="40"/>
      <c r="I17" s="24">
        <f>SUM(E17-F17)</f>
        <v>-6.5483618527650833E-11</v>
      </c>
      <c r="L17" s="25">
        <f t="shared" si="1"/>
        <v>-6.5483618527650833E-11</v>
      </c>
    </row>
    <row r="18" spans="1:12" ht="60" x14ac:dyDescent="0.25">
      <c r="A18" s="61"/>
      <c r="B18" s="62" t="s">
        <v>26</v>
      </c>
      <c r="C18" s="66">
        <v>830342.3</v>
      </c>
      <c r="D18" s="66">
        <v>770551.6</v>
      </c>
      <c r="E18" s="68">
        <f>D18-C18</f>
        <v>-59790.70000000007</v>
      </c>
      <c r="F18" s="26">
        <v>-59566.400000000001</v>
      </c>
      <c r="G18" s="28" t="s">
        <v>27</v>
      </c>
      <c r="H18" s="23"/>
      <c r="L18" s="25"/>
    </row>
    <row r="19" spans="1:12" ht="30" x14ac:dyDescent="0.25">
      <c r="A19" s="61"/>
      <c r="B19" s="62"/>
      <c r="C19" s="67"/>
      <c r="D19" s="67"/>
      <c r="E19" s="69"/>
      <c r="F19" s="26">
        <v>-224.3</v>
      </c>
      <c r="G19" s="22" t="s">
        <v>28</v>
      </c>
      <c r="H19" s="23"/>
      <c r="L19" s="25"/>
    </row>
    <row r="20" spans="1:12" x14ac:dyDescent="0.25">
      <c r="A20" s="18" t="s">
        <v>29</v>
      </c>
      <c r="B20" s="19" t="s">
        <v>30</v>
      </c>
      <c r="C20" s="20">
        <f>C21</f>
        <v>26672.7</v>
      </c>
      <c r="D20" s="20">
        <f>D21</f>
        <v>26672.7</v>
      </c>
      <c r="E20" s="20">
        <f t="shared" si="0"/>
        <v>0</v>
      </c>
      <c r="F20" s="21">
        <f>SUM(F21:F21)</f>
        <v>0</v>
      </c>
      <c r="G20" s="28"/>
      <c r="H20" s="40"/>
      <c r="I20" s="24">
        <f>SUM(E20-F20)</f>
        <v>0</v>
      </c>
      <c r="L20" s="25">
        <f t="shared" si="1"/>
        <v>0</v>
      </c>
    </row>
    <row r="21" spans="1:12" s="2" customFormat="1" ht="30" x14ac:dyDescent="0.25">
      <c r="A21" s="15"/>
      <c r="B21" s="28" t="s">
        <v>31</v>
      </c>
      <c r="C21" s="30">
        <v>26672.7</v>
      </c>
      <c r="D21" s="30">
        <v>26672.7</v>
      </c>
      <c r="E21" s="30">
        <f t="shared" si="0"/>
        <v>0</v>
      </c>
      <c r="F21" s="26"/>
      <c r="G21" s="22"/>
      <c r="H21" s="23"/>
      <c r="L21" s="25"/>
    </row>
    <row r="22" spans="1:12" x14ac:dyDescent="0.25">
      <c r="A22" s="18" t="s">
        <v>32</v>
      </c>
      <c r="B22" s="19" t="s">
        <v>33</v>
      </c>
      <c r="C22" s="20">
        <f>C23+C24+C25+C26+C27+C28+C29</f>
        <v>3529542.7999999993</v>
      </c>
      <c r="D22" s="20">
        <f>D23+D24+D25+D26+D27+D28+D29</f>
        <v>3529342.7999999993</v>
      </c>
      <c r="E22" s="20">
        <f>D22-C22</f>
        <v>-200</v>
      </c>
      <c r="F22" s="21">
        <f>SUM(F23:F29)</f>
        <v>-200</v>
      </c>
      <c r="G22" s="28"/>
      <c r="H22" s="40"/>
      <c r="I22" s="24">
        <f>SUM(E22-F22)</f>
        <v>0</v>
      </c>
      <c r="L22" s="25">
        <f t="shared" si="1"/>
        <v>0</v>
      </c>
    </row>
    <row r="23" spans="1:12" x14ac:dyDescent="0.25">
      <c r="A23" s="61"/>
      <c r="B23" s="28" t="s">
        <v>34</v>
      </c>
      <c r="C23" s="32">
        <v>3400859.4</v>
      </c>
      <c r="D23" s="32">
        <f>3401359.4-500</f>
        <v>3400859.4</v>
      </c>
      <c r="E23" s="32">
        <f>SUM(D23-C23)</f>
        <v>0</v>
      </c>
      <c r="F23" s="26"/>
      <c r="G23" s="22"/>
      <c r="H23" s="23"/>
      <c r="L23" s="25"/>
    </row>
    <row r="24" spans="1:12" s="42" customFormat="1" ht="30" x14ac:dyDescent="0.25">
      <c r="A24" s="61"/>
      <c r="B24" s="28" t="s">
        <v>35</v>
      </c>
      <c r="C24" s="32">
        <v>125229.3</v>
      </c>
      <c r="D24" s="32">
        <v>125029.3</v>
      </c>
      <c r="E24" s="32">
        <f t="shared" ref="E24:E31" si="2">SUM(D24-C24)</f>
        <v>-200</v>
      </c>
      <c r="F24" s="26">
        <v>-200</v>
      </c>
      <c r="G24" s="22" t="s">
        <v>36</v>
      </c>
      <c r="H24" s="23"/>
      <c r="I24" s="41"/>
      <c r="L24" s="25"/>
    </row>
    <row r="25" spans="1:12" ht="30" x14ac:dyDescent="0.25">
      <c r="A25" s="61"/>
      <c r="B25" s="28" t="s">
        <v>37</v>
      </c>
      <c r="C25" s="32">
        <v>12.4</v>
      </c>
      <c r="D25" s="32">
        <v>12.4</v>
      </c>
      <c r="E25" s="32">
        <f t="shared" si="2"/>
        <v>0</v>
      </c>
      <c r="F25" s="26"/>
      <c r="G25" s="22"/>
      <c r="H25" s="23"/>
      <c r="L25" s="25"/>
    </row>
    <row r="26" spans="1:12" s="2" customFormat="1" x14ac:dyDescent="0.25">
      <c r="A26" s="61"/>
      <c r="B26" s="28" t="s">
        <v>11</v>
      </c>
      <c r="C26" s="32">
        <v>2980.5</v>
      </c>
      <c r="D26" s="32">
        <v>2980.5</v>
      </c>
      <c r="E26" s="32">
        <f t="shared" si="2"/>
        <v>0</v>
      </c>
      <c r="F26" s="26"/>
      <c r="G26" s="22"/>
      <c r="H26" s="23"/>
      <c r="L26" s="25"/>
    </row>
    <row r="27" spans="1:12" s="2" customFormat="1" x14ac:dyDescent="0.25">
      <c r="A27" s="61"/>
      <c r="B27" s="28" t="s">
        <v>12</v>
      </c>
      <c r="C27" s="32">
        <v>5</v>
      </c>
      <c r="D27" s="32">
        <v>5</v>
      </c>
      <c r="E27" s="32">
        <f t="shared" si="2"/>
        <v>0</v>
      </c>
      <c r="F27" s="26"/>
      <c r="G27" s="22"/>
      <c r="H27" s="23"/>
      <c r="L27" s="25"/>
    </row>
    <row r="28" spans="1:12" s="2" customFormat="1" x14ac:dyDescent="0.25">
      <c r="A28" s="61"/>
      <c r="B28" s="28" t="s">
        <v>38</v>
      </c>
      <c r="C28" s="32">
        <v>341.3</v>
      </c>
      <c r="D28" s="32">
        <v>341.3</v>
      </c>
      <c r="E28" s="32">
        <f t="shared" si="2"/>
        <v>0</v>
      </c>
      <c r="F28" s="26"/>
      <c r="G28" s="22"/>
      <c r="H28" s="43"/>
      <c r="L28" s="25"/>
    </row>
    <row r="29" spans="1:12" s="2" customFormat="1" x14ac:dyDescent="0.25">
      <c r="A29" s="61"/>
      <c r="B29" s="28" t="s">
        <v>14</v>
      </c>
      <c r="C29" s="32">
        <v>114.9</v>
      </c>
      <c r="D29" s="32">
        <v>114.9</v>
      </c>
      <c r="E29" s="32">
        <f t="shared" si="2"/>
        <v>0</v>
      </c>
      <c r="F29" s="26"/>
      <c r="G29" s="22"/>
      <c r="H29" s="23"/>
      <c r="L29" s="25"/>
    </row>
    <row r="30" spans="1:12" x14ac:dyDescent="0.25">
      <c r="A30" s="18" t="s">
        <v>39</v>
      </c>
      <c r="B30" s="19" t="s">
        <v>40</v>
      </c>
      <c r="C30" s="20">
        <f>C31+C32</f>
        <v>277046.8</v>
      </c>
      <c r="D30" s="20">
        <f>D31+D32</f>
        <v>277246.8</v>
      </c>
      <c r="E30" s="20">
        <f t="shared" ref="E30:E43" si="3">D30-C30</f>
        <v>200</v>
      </c>
      <c r="F30" s="21">
        <f>SUM(F31:F32)</f>
        <v>200</v>
      </c>
      <c r="G30" s="28"/>
      <c r="H30" s="40"/>
      <c r="I30" s="24">
        <f>SUM(E30-F30)</f>
        <v>0</v>
      </c>
      <c r="L30" s="25">
        <f t="shared" si="1"/>
        <v>0</v>
      </c>
    </row>
    <row r="31" spans="1:12" s="2" customFormat="1" ht="30" x14ac:dyDescent="0.25">
      <c r="A31" s="61"/>
      <c r="B31" s="46" t="s">
        <v>41</v>
      </c>
      <c r="C31" s="32">
        <v>274566.8</v>
      </c>
      <c r="D31" s="32">
        <f>274775.6-8.8</f>
        <v>274766.8</v>
      </c>
      <c r="E31" s="32">
        <f t="shared" si="2"/>
        <v>200</v>
      </c>
      <c r="F31" s="26">
        <v>200</v>
      </c>
      <c r="G31" s="22" t="s">
        <v>42</v>
      </c>
      <c r="H31" s="23"/>
      <c r="I31" s="24"/>
      <c r="L31" s="25"/>
    </row>
    <row r="32" spans="1:12" s="2" customFormat="1" x14ac:dyDescent="0.25">
      <c r="A32" s="61"/>
      <c r="B32" s="28" t="s">
        <v>11</v>
      </c>
      <c r="C32" s="32">
        <v>2480</v>
      </c>
      <c r="D32" s="32">
        <v>2480</v>
      </c>
      <c r="E32" s="32">
        <f t="shared" ref="E32" si="4">SUM(D32-C32)</f>
        <v>0</v>
      </c>
      <c r="F32" s="26"/>
      <c r="G32" s="22"/>
      <c r="H32" s="23"/>
      <c r="L32" s="25"/>
    </row>
    <row r="33" spans="1:12" x14ac:dyDescent="0.25">
      <c r="A33" s="18" t="s">
        <v>43</v>
      </c>
      <c r="B33" s="19" t="s">
        <v>44</v>
      </c>
      <c r="C33" s="20">
        <f>C34+C37+C38+C39+C41+C40</f>
        <v>1087084.8999999999</v>
      </c>
      <c r="D33" s="20">
        <f>D34+D37+D38+D39+D41+D40</f>
        <v>1087084.8999999999</v>
      </c>
      <c r="E33" s="20">
        <f t="shared" si="3"/>
        <v>0</v>
      </c>
      <c r="F33" s="21">
        <f>SUM(F35:F41)</f>
        <v>0</v>
      </c>
      <c r="G33" s="28"/>
      <c r="H33" s="40"/>
      <c r="I33" s="24">
        <f>SUM(E33-F33)</f>
        <v>0</v>
      </c>
      <c r="L33" s="25">
        <f t="shared" si="1"/>
        <v>0</v>
      </c>
    </row>
    <row r="34" spans="1:12" x14ac:dyDescent="0.25">
      <c r="A34" s="61"/>
      <c r="B34" s="63" t="s">
        <v>45</v>
      </c>
      <c r="C34" s="58">
        <v>988874.3</v>
      </c>
      <c r="D34" s="59">
        <v>988874.3</v>
      </c>
      <c r="E34" s="58">
        <f>D34-C34</f>
        <v>0</v>
      </c>
      <c r="F34" s="21"/>
      <c r="G34" s="28"/>
      <c r="H34" s="40"/>
      <c r="I34" s="24"/>
      <c r="L34" s="25"/>
    </row>
    <row r="35" spans="1:12" x14ac:dyDescent="0.25">
      <c r="A35" s="61"/>
      <c r="B35" s="64"/>
      <c r="C35" s="58"/>
      <c r="D35" s="59"/>
      <c r="E35" s="58"/>
      <c r="F35" s="26"/>
      <c r="G35" s="22"/>
      <c r="H35" s="23"/>
      <c r="L35" s="25"/>
    </row>
    <row r="36" spans="1:12" x14ac:dyDescent="0.25">
      <c r="A36" s="61"/>
      <c r="B36" s="65"/>
      <c r="C36" s="58"/>
      <c r="D36" s="59"/>
      <c r="E36" s="58"/>
      <c r="F36" s="26"/>
      <c r="G36" s="22"/>
      <c r="H36" s="23"/>
      <c r="L36" s="25"/>
    </row>
    <row r="37" spans="1:12" x14ac:dyDescent="0.25">
      <c r="A37" s="61"/>
      <c r="B37" s="33" t="s">
        <v>34</v>
      </c>
      <c r="C37" s="32">
        <v>71837.899999999994</v>
      </c>
      <c r="D37" s="32">
        <v>71837.899999999994</v>
      </c>
      <c r="E37" s="32">
        <f t="shared" si="3"/>
        <v>0</v>
      </c>
      <c r="F37" s="26"/>
      <c r="G37" s="22"/>
      <c r="H37" s="23"/>
      <c r="L37" s="25"/>
    </row>
    <row r="38" spans="1:12" x14ac:dyDescent="0.25">
      <c r="A38" s="61"/>
      <c r="B38" s="28" t="s">
        <v>11</v>
      </c>
      <c r="C38" s="32">
        <v>25843.3</v>
      </c>
      <c r="D38" s="32">
        <v>25843.3</v>
      </c>
      <c r="E38" s="32">
        <f t="shared" si="3"/>
        <v>0</v>
      </c>
      <c r="F38" s="26"/>
      <c r="G38" s="28"/>
      <c r="H38" s="23"/>
      <c r="L38" s="25"/>
    </row>
    <row r="39" spans="1:12" hidden="1" x14ac:dyDescent="0.25">
      <c r="A39" s="61"/>
      <c r="B39" s="28" t="s">
        <v>41</v>
      </c>
      <c r="C39" s="32">
        <v>0</v>
      </c>
      <c r="D39" s="32"/>
      <c r="E39" s="32">
        <f t="shared" si="3"/>
        <v>0</v>
      </c>
      <c r="F39" s="26"/>
      <c r="G39" s="28"/>
      <c r="H39" s="40"/>
      <c r="L39" s="25"/>
    </row>
    <row r="40" spans="1:12" s="45" customFormat="1" ht="30" x14ac:dyDescent="0.25">
      <c r="A40" s="61"/>
      <c r="B40" s="28" t="s">
        <v>46</v>
      </c>
      <c r="C40" s="32">
        <v>229.4</v>
      </c>
      <c r="D40" s="32">
        <v>229.4</v>
      </c>
      <c r="E40" s="32">
        <f t="shared" si="3"/>
        <v>0</v>
      </c>
      <c r="F40" s="26"/>
      <c r="G40" s="22"/>
      <c r="H40" s="23"/>
      <c r="I40" s="44"/>
      <c r="L40" s="25"/>
    </row>
    <row r="41" spans="1:12" s="45" customFormat="1" x14ac:dyDescent="0.25">
      <c r="A41" s="61"/>
      <c r="B41" s="28" t="s">
        <v>38</v>
      </c>
      <c r="C41" s="32">
        <v>300</v>
      </c>
      <c r="D41" s="32">
        <v>300</v>
      </c>
      <c r="E41" s="32">
        <f t="shared" si="3"/>
        <v>0</v>
      </c>
      <c r="F41" s="26"/>
      <c r="G41" s="28"/>
      <c r="H41" s="40"/>
      <c r="I41" s="44"/>
      <c r="L41" s="25"/>
    </row>
    <row r="42" spans="1:12" s="45" customFormat="1" x14ac:dyDescent="0.25">
      <c r="A42" s="18" t="s">
        <v>47</v>
      </c>
      <c r="B42" s="19" t="s">
        <v>48</v>
      </c>
      <c r="C42" s="20">
        <f>SUM(C43:C45)</f>
        <v>486429.6</v>
      </c>
      <c r="D42" s="20">
        <f>SUM(D43:D45)</f>
        <v>486429.6</v>
      </c>
      <c r="E42" s="20">
        <f>SUM(E43:E45)</f>
        <v>0</v>
      </c>
      <c r="F42" s="20">
        <f>SUM(F43:F45)</f>
        <v>0</v>
      </c>
      <c r="G42" s="28"/>
      <c r="H42" s="40"/>
      <c r="I42" s="24">
        <f>SUM(E42-F42)</f>
        <v>0</v>
      </c>
      <c r="L42" s="25">
        <f t="shared" si="1"/>
        <v>0</v>
      </c>
    </row>
    <row r="43" spans="1:12" ht="30" x14ac:dyDescent="0.25">
      <c r="A43" s="60"/>
      <c r="B43" s="28" t="s">
        <v>49</v>
      </c>
      <c r="C43" s="32">
        <v>146205.70000000001</v>
      </c>
      <c r="D43" s="32">
        <v>146205.70000000001</v>
      </c>
      <c r="E43" s="32">
        <f t="shared" si="3"/>
        <v>0</v>
      </c>
      <c r="F43" s="26"/>
      <c r="G43" s="22"/>
      <c r="H43" s="23"/>
      <c r="L43" s="25"/>
    </row>
    <row r="44" spans="1:12" s="2" customFormat="1" x14ac:dyDescent="0.25">
      <c r="A44" s="60"/>
      <c r="B44" s="28" t="s">
        <v>34</v>
      </c>
      <c r="C44" s="32">
        <v>3118.1</v>
      </c>
      <c r="D44" s="32">
        <v>3118.1</v>
      </c>
      <c r="E44" s="32">
        <f>D44-C44</f>
        <v>0</v>
      </c>
      <c r="F44" s="26"/>
      <c r="G44" s="22"/>
      <c r="H44" s="23"/>
      <c r="L44" s="25"/>
    </row>
    <row r="45" spans="1:12" s="2" customFormat="1" x14ac:dyDescent="0.25">
      <c r="A45" s="60"/>
      <c r="B45" s="46" t="s">
        <v>38</v>
      </c>
      <c r="C45" s="11">
        <v>337105.8</v>
      </c>
      <c r="D45" s="32">
        <v>337105.8</v>
      </c>
      <c r="E45" s="32">
        <f>D45-C45</f>
        <v>0</v>
      </c>
      <c r="F45" s="26"/>
      <c r="G45" s="22"/>
      <c r="H45" s="23"/>
      <c r="L45" s="25"/>
    </row>
    <row r="46" spans="1:12" x14ac:dyDescent="0.25">
      <c r="A46" s="47"/>
      <c r="B46" s="48" t="s">
        <v>50</v>
      </c>
      <c r="C46" s="20">
        <f>C6+C13+C15+C17+C20+C22+C30+C33+C42</f>
        <v>7562999.0999999978</v>
      </c>
      <c r="D46" s="20">
        <f>D6+D13+D15+D17+D20+D22+D30+D33+D42</f>
        <v>7562999.0999999978</v>
      </c>
      <c r="E46" s="20">
        <f>D46-C46</f>
        <v>0</v>
      </c>
      <c r="F46" s="21">
        <f>SUM(F6+F13+F15+F17+F20+F22+F30+F33+F42)</f>
        <v>0</v>
      </c>
      <c r="G46" s="20"/>
      <c r="H46" s="49"/>
      <c r="I46" s="24">
        <f>SUM(E46-F46)</f>
        <v>0</v>
      </c>
      <c r="L46" s="25">
        <f t="shared" si="1"/>
        <v>0</v>
      </c>
    </row>
    <row r="47" spans="1:12" x14ac:dyDescent="0.25">
      <c r="H47" s="40"/>
    </row>
    <row r="50" spans="1:9" x14ac:dyDescent="0.25">
      <c r="I50" s="24"/>
    </row>
    <row r="53" spans="1:9" s="55" customFormat="1" x14ac:dyDescent="0.25">
      <c r="A53" s="3"/>
      <c r="B53" s="5"/>
      <c r="C53" s="52" t="s">
        <v>51</v>
      </c>
      <c r="D53" s="52"/>
      <c r="E53" s="52"/>
      <c r="F53" s="53"/>
      <c r="G53" s="51"/>
      <c r="H53" s="51"/>
      <c r="I53" s="54"/>
    </row>
  </sheetData>
  <mergeCells count="19">
    <mergeCell ref="D18:D19"/>
    <mergeCell ref="E18:E19"/>
    <mergeCell ref="A2:G2"/>
    <mergeCell ref="A7:A11"/>
    <mergeCell ref="B7:B8"/>
    <mergeCell ref="C7:C8"/>
    <mergeCell ref="D7:D8"/>
    <mergeCell ref="E7:E8"/>
    <mergeCell ref="A18:A19"/>
    <mergeCell ref="B18:B19"/>
    <mergeCell ref="A34:A41"/>
    <mergeCell ref="B34:B36"/>
    <mergeCell ref="C18:C19"/>
    <mergeCell ref="C34:C36"/>
    <mergeCell ref="D34:D36"/>
    <mergeCell ref="E34:E36"/>
    <mergeCell ref="A43:A45"/>
    <mergeCell ref="A23:A29"/>
    <mergeCell ref="A31:A32"/>
  </mergeCells>
  <pageMargins left="0.70866141732283472" right="0.70866141732283472" top="0.35433070866141736" bottom="0.47244094488188981" header="0.31496062992125984" footer="0.31496062992125984"/>
  <pageSetup paperSize="9" scale="87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перемещ июль</vt:lpstr>
      <vt:lpstr>'перемещ июль'!Заголовки_для_печати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2023-08-11T05:59:40Z</cp:lastPrinted>
  <dcterms:created xsi:type="dcterms:W3CDTF">2023-08-02T06:00:49Z</dcterms:created>
  <dcterms:modified xsi:type="dcterms:W3CDTF">2023-08-11T05:59:44Z</dcterms:modified>
</cp:coreProperties>
</file>