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27795" windowHeight="12585"/>
  </bookViews>
  <sheets>
    <sheet name="Уточнение июль" sheetId="1" r:id="rId1"/>
  </sheets>
  <definedNames>
    <definedName name="_xlnm.Print_Titles" localSheetId="0">'Уточнение июль'!$4:$4</definedName>
    <definedName name="_xlnm.Print_Area" localSheetId="0">'Уточнение июль'!$A$1:$O$250</definedName>
  </definedNames>
  <calcPr calcId="145621"/>
</workbook>
</file>

<file path=xl/calcChain.xml><?xml version="1.0" encoding="utf-8"?>
<calcChain xmlns="http://schemas.openxmlformats.org/spreadsheetml/2006/main">
  <c r="E67" i="1" l="1"/>
  <c r="F67" i="1"/>
  <c r="H67" i="1"/>
  <c r="I67" i="1"/>
  <c r="J67" i="1"/>
  <c r="K67" i="1"/>
  <c r="L67" i="1"/>
  <c r="M67" i="1"/>
  <c r="N67" i="1"/>
  <c r="O67" i="1"/>
  <c r="D67" i="1"/>
  <c r="F70" i="1"/>
  <c r="F69" i="1"/>
  <c r="F68" i="1"/>
  <c r="O247" i="1" l="1"/>
  <c r="K247" i="1"/>
  <c r="F247" i="1"/>
  <c r="O246" i="1"/>
  <c r="K246" i="1"/>
  <c r="F246" i="1"/>
  <c r="O245" i="1"/>
  <c r="K245" i="1"/>
  <c r="F245" i="1"/>
  <c r="O244" i="1"/>
  <c r="K244" i="1"/>
  <c r="E244" i="1"/>
  <c r="D244" i="1"/>
  <c r="C244" i="1"/>
  <c r="O243" i="1"/>
  <c r="K243" i="1"/>
  <c r="F243" i="1"/>
  <c r="O242" i="1"/>
  <c r="K242" i="1"/>
  <c r="F242" i="1"/>
  <c r="O241" i="1"/>
  <c r="K241" i="1"/>
  <c r="F241" i="1"/>
  <c r="O240" i="1"/>
  <c r="K240" i="1"/>
  <c r="E240" i="1"/>
  <c r="F240" i="1" s="1"/>
  <c r="D240" i="1"/>
  <c r="C240" i="1"/>
  <c r="O239" i="1"/>
  <c r="K239" i="1"/>
  <c r="F239" i="1"/>
  <c r="O238" i="1"/>
  <c r="K238" i="1"/>
  <c r="F238" i="1"/>
  <c r="O237" i="1"/>
  <c r="K237" i="1"/>
  <c r="F237" i="1"/>
  <c r="O236" i="1"/>
  <c r="K236" i="1"/>
  <c r="F236" i="1"/>
  <c r="O235" i="1"/>
  <c r="K235" i="1"/>
  <c r="F235" i="1"/>
  <c r="O234" i="1"/>
  <c r="K234" i="1"/>
  <c r="F234" i="1"/>
  <c r="O233" i="1"/>
  <c r="K233" i="1"/>
  <c r="F233" i="1"/>
  <c r="O232" i="1"/>
  <c r="K232" i="1"/>
  <c r="F232" i="1"/>
  <c r="O231" i="1"/>
  <c r="K231" i="1"/>
  <c r="F231" i="1"/>
  <c r="N230" i="1"/>
  <c r="O230" i="1" s="1"/>
  <c r="M230" i="1"/>
  <c r="L230" i="1"/>
  <c r="J230" i="1"/>
  <c r="K230" i="1" s="1"/>
  <c r="I230" i="1"/>
  <c r="H230" i="1"/>
  <c r="E230" i="1"/>
  <c r="F230" i="1" s="1"/>
  <c r="D230" i="1"/>
  <c r="C230" i="1"/>
  <c r="O229" i="1"/>
  <c r="K229" i="1"/>
  <c r="F229" i="1"/>
  <c r="O228" i="1"/>
  <c r="K228" i="1"/>
  <c r="F228" i="1"/>
  <c r="O227" i="1"/>
  <c r="K227" i="1"/>
  <c r="F227" i="1"/>
  <c r="O226" i="1"/>
  <c r="K226" i="1"/>
  <c r="F226" i="1"/>
  <c r="O225" i="1"/>
  <c r="K225" i="1"/>
  <c r="F225" i="1"/>
  <c r="O224" i="1"/>
  <c r="K224" i="1"/>
  <c r="F224" i="1"/>
  <c r="O223" i="1"/>
  <c r="K223" i="1"/>
  <c r="F223" i="1"/>
  <c r="O222" i="1"/>
  <c r="K222" i="1"/>
  <c r="F222" i="1"/>
  <c r="O221" i="1"/>
  <c r="K221" i="1"/>
  <c r="F221" i="1"/>
  <c r="O220" i="1"/>
  <c r="K220" i="1"/>
  <c r="F220" i="1"/>
  <c r="O219" i="1"/>
  <c r="K219" i="1"/>
  <c r="F219" i="1"/>
  <c r="O218" i="1"/>
  <c r="K218" i="1"/>
  <c r="F218" i="1"/>
  <c r="O217" i="1"/>
  <c r="K217" i="1"/>
  <c r="F217" i="1"/>
  <c r="O216" i="1"/>
  <c r="K216" i="1"/>
  <c r="F216" i="1"/>
  <c r="O215" i="1"/>
  <c r="K215" i="1"/>
  <c r="F215" i="1"/>
  <c r="O214" i="1"/>
  <c r="K214" i="1"/>
  <c r="F214" i="1"/>
  <c r="O213" i="1"/>
  <c r="K213" i="1"/>
  <c r="F213" i="1"/>
  <c r="O212" i="1"/>
  <c r="K212" i="1"/>
  <c r="F212" i="1"/>
  <c r="O211" i="1"/>
  <c r="K211" i="1"/>
  <c r="F211" i="1"/>
  <c r="O210" i="1"/>
  <c r="K210" i="1"/>
  <c r="F210" i="1"/>
  <c r="O209" i="1"/>
  <c r="K209" i="1"/>
  <c r="F209" i="1"/>
  <c r="O208" i="1"/>
  <c r="K208" i="1"/>
  <c r="F208" i="1"/>
  <c r="O207" i="1"/>
  <c r="K207" i="1"/>
  <c r="F207" i="1"/>
  <c r="O206" i="1"/>
  <c r="K206" i="1"/>
  <c r="F206" i="1"/>
  <c r="O205" i="1"/>
  <c r="K205" i="1"/>
  <c r="F205" i="1"/>
  <c r="O204" i="1"/>
  <c r="K204" i="1"/>
  <c r="F204" i="1"/>
  <c r="O203" i="1"/>
  <c r="K203" i="1"/>
  <c r="F203" i="1"/>
  <c r="O202" i="1"/>
  <c r="K202" i="1"/>
  <c r="F202" i="1"/>
  <c r="O201" i="1"/>
  <c r="K201" i="1"/>
  <c r="F201" i="1"/>
  <c r="O200" i="1"/>
  <c r="K200" i="1"/>
  <c r="F200" i="1"/>
  <c r="O199" i="1"/>
  <c r="K199" i="1"/>
  <c r="F199" i="1"/>
  <c r="O198" i="1"/>
  <c r="K198" i="1"/>
  <c r="F198" i="1"/>
  <c r="O197" i="1"/>
  <c r="K197" i="1"/>
  <c r="F197" i="1"/>
  <c r="O196" i="1"/>
  <c r="K196" i="1"/>
  <c r="F196" i="1"/>
  <c r="O195" i="1"/>
  <c r="K195" i="1"/>
  <c r="F195" i="1"/>
  <c r="O194" i="1"/>
  <c r="K194" i="1"/>
  <c r="F194" i="1"/>
  <c r="O193" i="1"/>
  <c r="K193" i="1"/>
  <c r="F193" i="1"/>
  <c r="O192" i="1"/>
  <c r="K192" i="1"/>
  <c r="F192" i="1"/>
  <c r="O191" i="1"/>
  <c r="K191" i="1"/>
  <c r="F191" i="1"/>
  <c r="O190" i="1"/>
  <c r="K190" i="1"/>
  <c r="F190" i="1"/>
  <c r="O189" i="1"/>
  <c r="K189" i="1"/>
  <c r="F189" i="1"/>
  <c r="O188" i="1"/>
  <c r="K188" i="1"/>
  <c r="F188" i="1"/>
  <c r="O187" i="1"/>
  <c r="K187" i="1"/>
  <c r="F187" i="1"/>
  <c r="O186" i="1"/>
  <c r="N186" i="1"/>
  <c r="M186" i="1"/>
  <c r="L186" i="1"/>
  <c r="K186" i="1"/>
  <c r="J186" i="1"/>
  <c r="I186" i="1"/>
  <c r="H186" i="1"/>
  <c r="F186" i="1"/>
  <c r="E186" i="1"/>
  <c r="D186" i="1"/>
  <c r="C186" i="1"/>
  <c r="O185" i="1"/>
  <c r="K185" i="1"/>
  <c r="F185" i="1"/>
  <c r="O184" i="1"/>
  <c r="K184" i="1"/>
  <c r="F184" i="1"/>
  <c r="O183" i="1"/>
  <c r="K183" i="1"/>
  <c r="F183" i="1"/>
  <c r="O182" i="1"/>
  <c r="K182" i="1"/>
  <c r="F182" i="1"/>
  <c r="O181" i="1"/>
  <c r="K181" i="1"/>
  <c r="F181" i="1"/>
  <c r="O180" i="1"/>
  <c r="K180" i="1"/>
  <c r="F180" i="1"/>
  <c r="O179" i="1"/>
  <c r="K179" i="1"/>
  <c r="F179" i="1"/>
  <c r="O178" i="1"/>
  <c r="K178" i="1"/>
  <c r="F178" i="1"/>
  <c r="O177" i="1"/>
  <c r="K177" i="1"/>
  <c r="F177" i="1"/>
  <c r="O176" i="1"/>
  <c r="K176" i="1"/>
  <c r="F176" i="1"/>
  <c r="O175" i="1"/>
  <c r="K175" i="1"/>
  <c r="F175" i="1"/>
  <c r="O174" i="1"/>
  <c r="K174" i="1"/>
  <c r="F174" i="1"/>
  <c r="O173" i="1"/>
  <c r="K173" i="1"/>
  <c r="F173" i="1"/>
  <c r="O172" i="1"/>
  <c r="K172" i="1"/>
  <c r="F172" i="1"/>
  <c r="O171" i="1"/>
  <c r="K171" i="1"/>
  <c r="F171" i="1"/>
  <c r="O170" i="1"/>
  <c r="K170" i="1"/>
  <c r="F170" i="1"/>
  <c r="O169" i="1"/>
  <c r="K169" i="1"/>
  <c r="F169" i="1"/>
  <c r="O168" i="1"/>
  <c r="K168" i="1"/>
  <c r="F168" i="1"/>
  <c r="O167" i="1"/>
  <c r="K167" i="1"/>
  <c r="F167" i="1"/>
  <c r="O166" i="1"/>
  <c r="K166" i="1"/>
  <c r="F166" i="1"/>
  <c r="O165" i="1"/>
  <c r="K165" i="1"/>
  <c r="F165" i="1"/>
  <c r="O164" i="1"/>
  <c r="K164" i="1"/>
  <c r="F164" i="1"/>
  <c r="O163" i="1"/>
  <c r="K163" i="1"/>
  <c r="F163" i="1"/>
  <c r="O162" i="1"/>
  <c r="K162" i="1"/>
  <c r="F162" i="1"/>
  <c r="O161" i="1"/>
  <c r="K161" i="1"/>
  <c r="F161" i="1"/>
  <c r="O160" i="1"/>
  <c r="K160" i="1"/>
  <c r="F160" i="1"/>
  <c r="O159" i="1"/>
  <c r="K159" i="1"/>
  <c r="F159" i="1"/>
  <c r="O158" i="1"/>
  <c r="K158" i="1"/>
  <c r="F158" i="1"/>
  <c r="O157" i="1"/>
  <c r="K157" i="1"/>
  <c r="F157" i="1"/>
  <c r="O156" i="1"/>
  <c r="K156" i="1"/>
  <c r="F156" i="1"/>
  <c r="O155" i="1"/>
  <c r="K155" i="1"/>
  <c r="F155" i="1"/>
  <c r="O154" i="1"/>
  <c r="K154" i="1"/>
  <c r="F154" i="1"/>
  <c r="O153" i="1"/>
  <c r="K153" i="1"/>
  <c r="F153" i="1"/>
  <c r="O152" i="1"/>
  <c r="K152" i="1"/>
  <c r="F152" i="1"/>
  <c r="O151" i="1"/>
  <c r="K151" i="1"/>
  <c r="F151" i="1"/>
  <c r="O150" i="1"/>
  <c r="K150" i="1"/>
  <c r="F150" i="1"/>
  <c r="O149" i="1"/>
  <c r="K149" i="1"/>
  <c r="F149" i="1"/>
  <c r="O148" i="1"/>
  <c r="K148" i="1"/>
  <c r="F148" i="1"/>
  <c r="O147" i="1"/>
  <c r="K147" i="1"/>
  <c r="F147" i="1"/>
  <c r="O146" i="1"/>
  <c r="K146" i="1"/>
  <c r="F146" i="1"/>
  <c r="O145" i="1"/>
  <c r="K145" i="1"/>
  <c r="F145" i="1"/>
  <c r="O144" i="1"/>
  <c r="K144" i="1"/>
  <c r="F144" i="1"/>
  <c r="O143" i="1"/>
  <c r="K143" i="1"/>
  <c r="F143" i="1"/>
  <c r="O142" i="1"/>
  <c r="K142" i="1"/>
  <c r="F142" i="1"/>
  <c r="O141" i="1"/>
  <c r="K141" i="1"/>
  <c r="F141" i="1"/>
  <c r="O140" i="1"/>
  <c r="K140" i="1"/>
  <c r="F140" i="1"/>
  <c r="O139" i="1"/>
  <c r="K139" i="1"/>
  <c r="F139" i="1"/>
  <c r="O138" i="1"/>
  <c r="K138" i="1"/>
  <c r="F138" i="1"/>
  <c r="O137" i="1"/>
  <c r="K137" i="1"/>
  <c r="F137" i="1"/>
  <c r="O136" i="1"/>
  <c r="K136" i="1"/>
  <c r="F136" i="1"/>
  <c r="O135" i="1"/>
  <c r="K135" i="1"/>
  <c r="F135" i="1"/>
  <c r="O134" i="1"/>
  <c r="K134" i="1"/>
  <c r="F134" i="1"/>
  <c r="O133" i="1"/>
  <c r="K133" i="1"/>
  <c r="F133" i="1"/>
  <c r="O132" i="1"/>
  <c r="K132" i="1"/>
  <c r="F132" i="1"/>
  <c r="O131" i="1"/>
  <c r="K131" i="1"/>
  <c r="F131" i="1"/>
  <c r="O130" i="1"/>
  <c r="K130" i="1"/>
  <c r="F130" i="1"/>
  <c r="O129" i="1"/>
  <c r="K129" i="1"/>
  <c r="F129" i="1"/>
  <c r="O128" i="1"/>
  <c r="N128" i="1"/>
  <c r="M128" i="1"/>
  <c r="L128" i="1"/>
  <c r="J128" i="1"/>
  <c r="K128" i="1" s="1"/>
  <c r="I128" i="1"/>
  <c r="H128" i="1"/>
  <c r="E128" i="1"/>
  <c r="F128" i="1" s="1"/>
  <c r="D128" i="1"/>
  <c r="C128" i="1"/>
  <c r="O127" i="1"/>
  <c r="K127" i="1"/>
  <c r="F127" i="1"/>
  <c r="O126" i="1"/>
  <c r="K126" i="1"/>
  <c r="F126" i="1"/>
  <c r="O125" i="1"/>
  <c r="K125" i="1"/>
  <c r="D125" i="1"/>
  <c r="F125" i="1" s="1"/>
  <c r="O124" i="1"/>
  <c r="K124" i="1"/>
  <c r="F124" i="1"/>
  <c r="O123" i="1"/>
  <c r="N123" i="1"/>
  <c r="M123" i="1"/>
  <c r="L123" i="1"/>
  <c r="J123" i="1"/>
  <c r="K123" i="1" s="1"/>
  <c r="I123" i="1"/>
  <c r="H123" i="1"/>
  <c r="E123" i="1"/>
  <c r="F123" i="1" s="1"/>
  <c r="D123" i="1"/>
  <c r="C123" i="1"/>
  <c r="N122" i="1"/>
  <c r="N248" i="1" s="1"/>
  <c r="M122" i="1"/>
  <c r="M248" i="1" s="1"/>
  <c r="L122" i="1"/>
  <c r="L248" i="1" s="1"/>
  <c r="J122" i="1"/>
  <c r="J248" i="1" s="1"/>
  <c r="I122" i="1"/>
  <c r="I248" i="1" s="1"/>
  <c r="H122" i="1"/>
  <c r="H248" i="1" s="1"/>
  <c r="E122" i="1"/>
  <c r="D122" i="1"/>
  <c r="D248" i="1" s="1"/>
  <c r="C122" i="1"/>
  <c r="C248" i="1" s="1"/>
  <c r="O119" i="1"/>
  <c r="K119" i="1"/>
  <c r="F119" i="1"/>
  <c r="O118" i="1"/>
  <c r="K118" i="1"/>
  <c r="E118" i="1"/>
  <c r="F118" i="1" s="1"/>
  <c r="D118" i="1"/>
  <c r="C118" i="1"/>
  <c r="O117" i="1"/>
  <c r="K117" i="1"/>
  <c r="F117" i="1"/>
  <c r="N116" i="1"/>
  <c r="O116" i="1" s="1"/>
  <c r="M116" i="1"/>
  <c r="L116" i="1"/>
  <c r="J116" i="1"/>
  <c r="K116" i="1" s="1"/>
  <c r="I116" i="1"/>
  <c r="H116" i="1"/>
  <c r="E116" i="1"/>
  <c r="F116" i="1" s="1"/>
  <c r="D116" i="1"/>
  <c r="C116" i="1"/>
  <c r="O115" i="1"/>
  <c r="K115" i="1"/>
  <c r="F115" i="1"/>
  <c r="O114" i="1"/>
  <c r="K114" i="1"/>
  <c r="F114" i="1"/>
  <c r="O113" i="1"/>
  <c r="K113" i="1"/>
  <c r="F113" i="1"/>
  <c r="O112" i="1"/>
  <c r="K112" i="1"/>
  <c r="F112" i="1"/>
  <c r="O111" i="1"/>
  <c r="K111" i="1"/>
  <c r="F111" i="1"/>
  <c r="O110" i="1"/>
  <c r="K110" i="1"/>
  <c r="F110" i="1"/>
  <c r="O109" i="1"/>
  <c r="K109" i="1"/>
  <c r="F109" i="1"/>
  <c r="F108" i="1"/>
  <c r="O107" i="1"/>
  <c r="K107" i="1"/>
  <c r="F107" i="1"/>
  <c r="O106" i="1"/>
  <c r="K106" i="1"/>
  <c r="F106" i="1"/>
  <c r="O105" i="1"/>
  <c r="K105" i="1"/>
  <c r="F105" i="1"/>
  <c r="O104" i="1"/>
  <c r="K104" i="1"/>
  <c r="F104" i="1"/>
  <c r="O103" i="1"/>
  <c r="K103" i="1"/>
  <c r="F103" i="1"/>
  <c r="O102" i="1"/>
  <c r="K102" i="1"/>
  <c r="F102" i="1"/>
  <c r="O101" i="1"/>
  <c r="K101" i="1"/>
  <c r="F101" i="1"/>
  <c r="O100" i="1"/>
  <c r="K100" i="1"/>
  <c r="F100" i="1"/>
  <c r="O99" i="1"/>
  <c r="K99" i="1"/>
  <c r="F99" i="1"/>
  <c r="O98" i="1"/>
  <c r="K98" i="1"/>
  <c r="F98" i="1"/>
  <c r="O97" i="1"/>
  <c r="K97" i="1"/>
  <c r="F97" i="1"/>
  <c r="O96" i="1"/>
  <c r="K96" i="1"/>
  <c r="F96" i="1"/>
  <c r="O95" i="1"/>
  <c r="K95" i="1"/>
  <c r="F95" i="1"/>
  <c r="O94" i="1"/>
  <c r="K94" i="1"/>
  <c r="F94" i="1"/>
  <c r="O93" i="1"/>
  <c r="K93" i="1"/>
  <c r="F93" i="1"/>
  <c r="O92" i="1"/>
  <c r="K92" i="1"/>
  <c r="F92" i="1"/>
  <c r="O91" i="1"/>
  <c r="K91" i="1"/>
  <c r="F91" i="1"/>
  <c r="O90" i="1"/>
  <c r="K90" i="1"/>
  <c r="F90" i="1"/>
  <c r="O89" i="1"/>
  <c r="K89" i="1"/>
  <c r="F89" i="1"/>
  <c r="O88" i="1"/>
  <c r="K88" i="1"/>
  <c r="F88" i="1"/>
  <c r="O87" i="1"/>
  <c r="K87" i="1"/>
  <c r="F87" i="1"/>
  <c r="O86" i="1"/>
  <c r="K86" i="1"/>
  <c r="F86" i="1"/>
  <c r="O85" i="1"/>
  <c r="K85" i="1"/>
  <c r="F85" i="1"/>
  <c r="O84" i="1"/>
  <c r="K84" i="1"/>
  <c r="F84" i="1"/>
  <c r="O83" i="1"/>
  <c r="K83" i="1"/>
  <c r="F83" i="1"/>
  <c r="O82" i="1"/>
  <c r="K82" i="1"/>
  <c r="F82" i="1"/>
  <c r="N81" i="1"/>
  <c r="O81" i="1" s="1"/>
  <c r="M81" i="1"/>
  <c r="L81" i="1"/>
  <c r="J81" i="1"/>
  <c r="K81" i="1" s="1"/>
  <c r="I81" i="1"/>
  <c r="H81" i="1"/>
  <c r="E81" i="1"/>
  <c r="F81" i="1" s="1"/>
  <c r="D81" i="1"/>
  <c r="C81" i="1"/>
  <c r="O80" i="1"/>
  <c r="K80" i="1"/>
  <c r="F80" i="1"/>
  <c r="O79" i="1"/>
  <c r="K79" i="1"/>
  <c r="F79" i="1"/>
  <c r="O78" i="1"/>
  <c r="K78" i="1"/>
  <c r="F78" i="1"/>
  <c r="O77" i="1"/>
  <c r="K77" i="1"/>
  <c r="F77" i="1"/>
  <c r="O76" i="1"/>
  <c r="K76" i="1"/>
  <c r="F76" i="1"/>
  <c r="O75" i="1"/>
  <c r="K75" i="1"/>
  <c r="F75" i="1"/>
  <c r="O74" i="1"/>
  <c r="K74" i="1"/>
  <c r="F74" i="1"/>
  <c r="O73" i="1"/>
  <c r="K73" i="1"/>
  <c r="F73" i="1"/>
  <c r="O72" i="1"/>
  <c r="K72" i="1"/>
  <c r="F72" i="1"/>
  <c r="N71" i="1"/>
  <c r="M71" i="1"/>
  <c r="O71" i="1" s="1"/>
  <c r="L71" i="1"/>
  <c r="J71" i="1"/>
  <c r="I71" i="1"/>
  <c r="K71" i="1" s="1"/>
  <c r="H71" i="1"/>
  <c r="E71" i="1"/>
  <c r="D71" i="1"/>
  <c r="F71" i="1" s="1"/>
  <c r="C71" i="1"/>
  <c r="O69" i="1"/>
  <c r="K69" i="1"/>
  <c r="O68" i="1"/>
  <c r="K68" i="1"/>
  <c r="D61" i="1"/>
  <c r="D57" i="1" s="1"/>
  <c r="C67" i="1"/>
  <c r="C61" i="1" s="1"/>
  <c r="C57" i="1" s="1"/>
  <c r="O66" i="1"/>
  <c r="K66" i="1"/>
  <c r="F66" i="1"/>
  <c r="O65" i="1"/>
  <c r="K65" i="1"/>
  <c r="F65" i="1"/>
  <c r="O64" i="1"/>
  <c r="K64" i="1"/>
  <c r="F64" i="1"/>
  <c r="O63" i="1"/>
  <c r="K63" i="1"/>
  <c r="F63" i="1"/>
  <c r="N62" i="1"/>
  <c r="O62" i="1" s="1"/>
  <c r="M62" i="1"/>
  <c r="L62" i="1"/>
  <c r="J62" i="1"/>
  <c r="K62" i="1" s="1"/>
  <c r="I62" i="1"/>
  <c r="H62" i="1"/>
  <c r="E62" i="1"/>
  <c r="F62" i="1" s="1"/>
  <c r="D62" i="1"/>
  <c r="C62" i="1"/>
  <c r="N61" i="1"/>
  <c r="M61" i="1"/>
  <c r="M57" i="1" s="1"/>
  <c r="L61" i="1"/>
  <c r="J61" i="1"/>
  <c r="I61" i="1"/>
  <c r="I57" i="1" s="1"/>
  <c r="K57" i="1" s="1"/>
  <c r="H61" i="1"/>
  <c r="H57" i="1" s="1"/>
  <c r="E61" i="1"/>
  <c r="O60" i="1"/>
  <c r="K60" i="1"/>
  <c r="F60" i="1"/>
  <c r="O59" i="1"/>
  <c r="K59" i="1"/>
  <c r="F59" i="1"/>
  <c r="N58" i="1"/>
  <c r="M58" i="1"/>
  <c r="O58" i="1" s="1"/>
  <c r="L58" i="1"/>
  <c r="J58" i="1"/>
  <c r="I58" i="1"/>
  <c r="K58" i="1" s="1"/>
  <c r="H58" i="1"/>
  <c r="E58" i="1"/>
  <c r="D58" i="1"/>
  <c r="F58" i="1" s="1"/>
  <c r="C58" i="1"/>
  <c r="L57" i="1"/>
  <c r="J57" i="1"/>
  <c r="E57" i="1"/>
  <c r="O56" i="1"/>
  <c r="K56" i="1"/>
  <c r="F56" i="1"/>
  <c r="O55" i="1"/>
  <c r="K55" i="1"/>
  <c r="F55" i="1"/>
  <c r="O54" i="1"/>
  <c r="K54" i="1"/>
  <c r="F54" i="1"/>
  <c r="N53" i="1"/>
  <c r="O53" i="1" s="1"/>
  <c r="M53" i="1"/>
  <c r="L53" i="1"/>
  <c r="J53" i="1"/>
  <c r="K53" i="1" s="1"/>
  <c r="I53" i="1"/>
  <c r="H53" i="1"/>
  <c r="E53" i="1"/>
  <c r="F53" i="1" s="1"/>
  <c r="D53" i="1"/>
  <c r="C53" i="1"/>
  <c r="O52" i="1"/>
  <c r="K52" i="1"/>
  <c r="F52" i="1"/>
  <c r="O51" i="1"/>
  <c r="K51" i="1"/>
  <c r="F51" i="1"/>
  <c r="O50" i="1"/>
  <c r="K50" i="1"/>
  <c r="F50" i="1"/>
  <c r="O49" i="1"/>
  <c r="K49" i="1"/>
  <c r="F49" i="1"/>
  <c r="O48" i="1"/>
  <c r="K48" i="1"/>
  <c r="F48" i="1"/>
  <c r="O47" i="1"/>
  <c r="K47" i="1"/>
  <c r="F47" i="1"/>
  <c r="O46" i="1"/>
  <c r="K46" i="1"/>
  <c r="F46" i="1"/>
  <c r="O45" i="1"/>
  <c r="K45" i="1"/>
  <c r="F45" i="1"/>
  <c r="O44" i="1"/>
  <c r="K44" i="1"/>
  <c r="F44" i="1"/>
  <c r="O43" i="1"/>
  <c r="K43" i="1"/>
  <c r="F43" i="1"/>
  <c r="O42" i="1"/>
  <c r="N42" i="1"/>
  <c r="M42" i="1"/>
  <c r="L42" i="1"/>
  <c r="K42" i="1"/>
  <c r="J42" i="1"/>
  <c r="I42" i="1"/>
  <c r="H42" i="1"/>
  <c r="E42" i="1"/>
  <c r="F42" i="1" s="1"/>
  <c r="D42" i="1"/>
  <c r="C42" i="1"/>
  <c r="O40" i="1"/>
  <c r="K40" i="1"/>
  <c r="F40" i="1"/>
  <c r="O39" i="1"/>
  <c r="K39" i="1"/>
  <c r="F39" i="1"/>
  <c r="O38" i="1"/>
  <c r="K38" i="1"/>
  <c r="F38" i="1"/>
  <c r="N37" i="1"/>
  <c r="M37" i="1"/>
  <c r="O37" i="1" s="1"/>
  <c r="L37" i="1"/>
  <c r="J37" i="1"/>
  <c r="I37" i="1"/>
  <c r="K37" i="1" s="1"/>
  <c r="H37" i="1"/>
  <c r="E37" i="1"/>
  <c r="D37" i="1"/>
  <c r="F37" i="1" s="1"/>
  <c r="C37" i="1"/>
  <c r="O36" i="1"/>
  <c r="K36" i="1"/>
  <c r="F36" i="1"/>
  <c r="O35" i="1"/>
  <c r="K35" i="1"/>
  <c r="F35" i="1"/>
  <c r="N34" i="1"/>
  <c r="O34" i="1" s="1"/>
  <c r="M34" i="1"/>
  <c r="L34" i="1"/>
  <c r="J34" i="1"/>
  <c r="K34" i="1" s="1"/>
  <c r="I34" i="1"/>
  <c r="H34" i="1"/>
  <c r="E34" i="1"/>
  <c r="F34" i="1" s="1"/>
  <c r="D34" i="1"/>
  <c r="C34" i="1"/>
  <c r="O33" i="1"/>
  <c r="K33" i="1"/>
  <c r="F33" i="1"/>
  <c r="N32" i="1"/>
  <c r="O32" i="1" s="1"/>
  <c r="M32" i="1"/>
  <c r="L32" i="1"/>
  <c r="J32" i="1"/>
  <c r="K32" i="1" s="1"/>
  <c r="I32" i="1"/>
  <c r="H32" i="1"/>
  <c r="E32" i="1"/>
  <c r="F32" i="1" s="1"/>
  <c r="D32" i="1"/>
  <c r="C32" i="1"/>
  <c r="O31" i="1"/>
  <c r="K31" i="1"/>
  <c r="F31" i="1"/>
  <c r="O30" i="1"/>
  <c r="K30" i="1"/>
  <c r="F30" i="1"/>
  <c r="O29" i="1"/>
  <c r="K29" i="1"/>
  <c r="F29" i="1"/>
  <c r="O28" i="1"/>
  <c r="K28" i="1"/>
  <c r="F28" i="1"/>
  <c r="O27" i="1"/>
  <c r="K27" i="1"/>
  <c r="F27" i="1"/>
  <c r="O26" i="1"/>
  <c r="K26" i="1"/>
  <c r="F26" i="1"/>
  <c r="O25" i="1"/>
  <c r="N25" i="1"/>
  <c r="M25" i="1"/>
  <c r="L25" i="1"/>
  <c r="K25" i="1"/>
  <c r="J25" i="1"/>
  <c r="I25" i="1"/>
  <c r="H25" i="1"/>
  <c r="E25" i="1"/>
  <c r="F25" i="1" s="1"/>
  <c r="D25" i="1"/>
  <c r="C25" i="1"/>
  <c r="N24" i="1"/>
  <c r="O24" i="1" s="1"/>
  <c r="M24" i="1"/>
  <c r="L24" i="1"/>
  <c r="J24" i="1"/>
  <c r="K24" i="1" s="1"/>
  <c r="I24" i="1"/>
  <c r="H24" i="1"/>
  <c r="E24" i="1"/>
  <c r="F24" i="1" s="1"/>
  <c r="D24" i="1"/>
  <c r="C24" i="1"/>
  <c r="O23" i="1"/>
  <c r="K23" i="1"/>
  <c r="F23" i="1"/>
  <c r="O22" i="1"/>
  <c r="K22" i="1"/>
  <c r="F22" i="1"/>
  <c r="O21" i="1"/>
  <c r="K21" i="1"/>
  <c r="F21" i="1"/>
  <c r="O20" i="1"/>
  <c r="K20" i="1"/>
  <c r="F20" i="1"/>
  <c r="O19" i="1"/>
  <c r="K19" i="1"/>
  <c r="F19" i="1"/>
  <c r="O18" i="1"/>
  <c r="K18" i="1"/>
  <c r="F18" i="1"/>
  <c r="O17" i="1"/>
  <c r="K17" i="1"/>
  <c r="F17" i="1"/>
  <c r="O16" i="1"/>
  <c r="K16" i="1"/>
  <c r="F16" i="1"/>
  <c r="N15" i="1"/>
  <c r="O15" i="1" s="1"/>
  <c r="M15" i="1"/>
  <c r="L15" i="1"/>
  <c r="J15" i="1"/>
  <c r="K15" i="1" s="1"/>
  <c r="I15" i="1"/>
  <c r="H15" i="1"/>
  <c r="E15" i="1"/>
  <c r="F15" i="1" s="1"/>
  <c r="D15" i="1"/>
  <c r="C15" i="1"/>
  <c r="O14" i="1"/>
  <c r="K14" i="1"/>
  <c r="F14" i="1"/>
  <c r="O13" i="1"/>
  <c r="K13" i="1"/>
  <c r="F13" i="1"/>
  <c r="O12" i="1"/>
  <c r="K12" i="1"/>
  <c r="F12" i="1"/>
  <c r="O11" i="1"/>
  <c r="K11" i="1"/>
  <c r="F11" i="1"/>
  <c r="O10" i="1"/>
  <c r="K10" i="1"/>
  <c r="F10" i="1"/>
  <c r="O9" i="1"/>
  <c r="K9" i="1"/>
  <c r="F9" i="1"/>
  <c r="O8" i="1"/>
  <c r="K8" i="1"/>
  <c r="F8" i="1"/>
  <c r="O7" i="1"/>
  <c r="K7" i="1"/>
  <c r="F7" i="1"/>
  <c r="N6" i="1"/>
  <c r="O6" i="1" s="1"/>
  <c r="M6" i="1"/>
  <c r="L6" i="1"/>
  <c r="J6" i="1"/>
  <c r="K6" i="1" s="1"/>
  <c r="I6" i="1"/>
  <c r="H6" i="1"/>
  <c r="E6" i="1"/>
  <c r="F6" i="1" s="1"/>
  <c r="D6" i="1"/>
  <c r="C6" i="1"/>
  <c r="N5" i="1"/>
  <c r="O5" i="1" s="1"/>
  <c r="M5" i="1"/>
  <c r="M41" i="1" s="1"/>
  <c r="L5" i="1"/>
  <c r="L41" i="1" s="1"/>
  <c r="J5" i="1"/>
  <c r="K5" i="1" s="1"/>
  <c r="I5" i="1"/>
  <c r="I41" i="1" s="1"/>
  <c r="H5" i="1"/>
  <c r="H41" i="1" s="1"/>
  <c r="E5" i="1"/>
  <c r="F5" i="1" s="1"/>
  <c r="D5" i="1"/>
  <c r="D41" i="1" s="1"/>
  <c r="C5" i="1"/>
  <c r="C41" i="1" s="1"/>
  <c r="O57" i="1" l="1"/>
  <c r="O61" i="1"/>
  <c r="N57" i="1"/>
  <c r="F57" i="1"/>
  <c r="L120" i="1"/>
  <c r="L121" i="1" s="1"/>
  <c r="L249" i="1" s="1"/>
  <c r="H120" i="1"/>
  <c r="H121" i="1" s="1"/>
  <c r="H249" i="1" s="1"/>
  <c r="M120" i="1"/>
  <c r="K61" i="1"/>
  <c r="I120" i="1"/>
  <c r="I121" i="1" s="1"/>
  <c r="I249" i="1" s="1"/>
  <c r="D120" i="1"/>
  <c r="D121" i="1" s="1"/>
  <c r="D249" i="1" s="1"/>
  <c r="F61" i="1"/>
  <c r="C120" i="1"/>
  <c r="C121" i="1" s="1"/>
  <c r="C249" i="1" s="1"/>
  <c r="E248" i="1"/>
  <c r="F244" i="1"/>
  <c r="F248" i="1"/>
  <c r="M121" i="1"/>
  <c r="M249" i="1" s="1"/>
  <c r="O248" i="1"/>
  <c r="K248" i="1"/>
  <c r="E120" i="1"/>
  <c r="J120" i="1"/>
  <c r="N120" i="1"/>
  <c r="F122" i="1"/>
  <c r="K122" i="1"/>
  <c r="O122" i="1"/>
  <c r="E41" i="1"/>
  <c r="F41" i="1" s="1"/>
  <c r="J41" i="1"/>
  <c r="K41" i="1" s="1"/>
  <c r="N41" i="1"/>
  <c r="O41" i="1" s="1"/>
  <c r="F120" i="1" l="1"/>
  <c r="E121" i="1"/>
  <c r="O120" i="1"/>
  <c r="N121" i="1"/>
  <c r="K120" i="1"/>
  <c r="J121" i="1"/>
  <c r="O121" i="1" l="1"/>
  <c r="N249" i="1"/>
  <c r="O249" i="1" s="1"/>
  <c r="K121" i="1"/>
  <c r="J249" i="1"/>
  <c r="K249" i="1" s="1"/>
  <c r="F121" i="1"/>
  <c r="E249" i="1"/>
  <c r="F249" i="1" s="1"/>
</calcChain>
</file>

<file path=xl/sharedStrings.xml><?xml version="1.0" encoding="utf-8"?>
<sst xmlns="http://schemas.openxmlformats.org/spreadsheetml/2006/main" count="525" uniqueCount="404">
  <si>
    <t>Приложение  1 к реестру</t>
  </si>
  <si>
    <t>Объем бюджета Миасского городского округа по доходам на 2023 год и на плановый период 2024 - 2025 годов</t>
  </si>
  <si>
    <t>тыс. рублей</t>
  </si>
  <si>
    <t>Коды бюджетной классификации</t>
  </si>
  <si>
    <t>Наименование доходов</t>
  </si>
  <si>
    <t>Уточнение
март 2023</t>
  </si>
  <si>
    <t>Сумма на 2023 год (уточнение июнь)</t>
  </si>
  <si>
    <t>В проекте к уточнению бюджета на 2023г.</t>
  </si>
  <si>
    <t>отклонение</t>
  </si>
  <si>
    <t>Примеч.</t>
  </si>
  <si>
    <t>Сумма на 2024 год (уточнение июнь)</t>
  </si>
  <si>
    <t>В проекте к уточнению бюджета на 2024г.</t>
  </si>
  <si>
    <t>Сумма на 2025 год (уточнение июнь)</t>
  </si>
  <si>
    <t>В проекте к уточнению бюджета на 2025г.</t>
  </si>
  <si>
    <t xml:space="preserve"> 000 1 01 02000 01 0000 110</t>
  </si>
  <si>
    <t xml:space="preserve"> Налог на доходы физических лиц</t>
  </si>
  <si>
    <r>
      <t>в т.ч. дополнительный норматив отчислений от НДФЛ, заменяющий дотацию из областного ФФП МР,
2023 год -</t>
    </r>
    <r>
      <rPr>
        <sz val="12"/>
        <color indexed="10"/>
        <rFont val="Times New Roman"/>
        <family val="1"/>
        <charset val="204"/>
      </rPr>
      <t xml:space="preserve"> </t>
    </r>
    <r>
      <rPr>
        <sz val="12"/>
        <color indexed="8"/>
        <rFont val="Times New Roman"/>
        <family val="1"/>
        <charset val="204"/>
      </rPr>
      <t>17,84669555%, 2024 год - 17,96548670%, 2025 год -17,49429208%</t>
    </r>
  </si>
  <si>
    <t>182 1 01 02010 01 0000 110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</si>
  <si>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</si>
  <si>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Ожидаемое поступление</t>
  </si>
  <si>
    <t>Налог на доходы физических лиц с доходов от долевого участия в деятельности организаций, полученных в виде дивидендов физическими лицами, являющимися налоговыми резидентами</t>
  </si>
  <si>
    <t>182 1 01 02020 01 0000 110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</si>
  <si>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</si>
  <si>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182 1 01 02030 01 0000 110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</si>
  <si>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</si>
  <si>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182 1 01 02040 01 0000 110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</si>
  <si>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</si>
  <si>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182  1 01 02080 01 0000 110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</si>
  <si>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</si>
  <si>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182  1 01 02130 01 0000 110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</si>
  <si>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t>
  </si>
  <si>
    <t>182  1 01 02140 01 0000 110</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</si>
  <si>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t>
  </si>
  <si>
    <t>000 1 03 02000 01 0000 110</t>
  </si>
  <si>
    <t>Акцизы по подакцизным товарам (продукции), производимым на территории Российской Федерации</t>
  </si>
  <si>
    <t>100 1 03 02231 01 0000 110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</si>
  <si>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</si>
  <si>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</si>
  <si>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</si>
  <si>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</si>
  <si>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</si>
  <si>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100 1 03 02261 01 0000 110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</si>
  <si>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</si>
  <si>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182 1 03 02231 01 0000 110</t>
  </si>
  <si>
    <t>182 1 03 02241 01 0000 110</t>
  </si>
  <si>
    <t>182 1 03 02251 01 0000 110</t>
  </si>
  <si>
    <t>182 1 03 02261 01 0000 110</t>
  </si>
  <si>
    <t>000 1 05 00000 00 0000 000</t>
  </si>
  <si>
    <t>Налоги  на  совокупный  доход</t>
  </si>
  <si>
    <t xml:space="preserve">182 1 05 01000 00 0000 110 </t>
  </si>
  <si>
    <t>Налог, взимаемый в связи с применением упрощенной системы налогообложения</t>
  </si>
  <si>
    <t>182 1 05 01011 01 0000 110</t>
  </si>
  <si>
    <t>Налог, взимаемый с налогоплательщиков, выбравших в качестве объекта налогообложения доходы</t>
  </si>
  <si>
    <t>182 1 05 01012 01 0000 110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</si>
  <si>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</si>
  <si>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182 1 05 01021 01 0000 110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</si>
  <si>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</si>
  <si>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182 1 05 02010 02 0000 110</t>
  </si>
  <si>
    <t>Единый налог на вмененный доход для отдельных видов деятельности</t>
  </si>
  <si>
    <t>182 1 05 03010 01 0000 110</t>
  </si>
  <si>
    <t>Единый сельскохозяйственный налог</t>
  </si>
  <si>
    <t>182 1 05 04010 02 0000 110</t>
  </si>
  <si>
    <t>Налог, взимаемый в связи с применением патентной системы налогообложения, зачисляемый в бюджеты городских округов</t>
  </si>
  <si>
    <t>000 1 06 00000 00 0000 000</t>
  </si>
  <si>
    <t>Налоги  на  имущество</t>
  </si>
  <si>
    <t>182 1 06 01020 04 0000 110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</si>
  <si>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</si>
  <si>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182 1 06 06000 00 0000 110</t>
  </si>
  <si>
    <t>Земельный налог</t>
  </si>
  <si>
    <t>182 1 06 06032 04 0000 110</t>
  </si>
  <si>
    <t>Земельный налог с организаций, обладающих земельным участком, расположенным в границах городских округов</t>
  </si>
  <si>
    <t>182 1 06 06042 04 0000 110</t>
  </si>
  <si>
    <t>Земельный налог с физических лиц, обладающих земельным участком, расположенным в границах городских округов</t>
  </si>
  <si>
    <t>000 1 08 00000 00 0000 000</t>
  </si>
  <si>
    <t>Государственная  пошлина</t>
  </si>
  <si>
    <t>182 1 08 03010 01 0000 110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</si>
  <si>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</si>
  <si>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283 1 08 07150 01 0000 110</t>
  </si>
  <si>
    <t>Государственная пошлина за выдачу разрешения на установку рекламной конструкции</t>
  </si>
  <si>
    <t>283 1 08 07173 01 0000 110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</si>
  <si>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</si>
  <si>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НАЛОГОВЫЕ ДОХОДЫ</t>
  </si>
  <si>
    <t>000 1 11 00000 00 0000 000</t>
  </si>
  <si>
    <t>Доходы от использования имущества, находящегося в государственной и муниципальной собственности</t>
  </si>
  <si>
    <t>283 1 11 05012 04 0000 120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</si>
  <si>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</si>
  <si>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283 1 11 05024 04 0000 120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</si>
  <si>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</si>
  <si>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283 1 11 05034 04 0000 120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</si>
  <si>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</si>
  <si>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287 1 11 05034 04 0000 120</t>
  </si>
  <si>
    <t>288 1 11 05034 04 0000 120</t>
  </si>
  <si>
    <t>289 1 11 05034 04 0000 120</t>
  </si>
  <si>
    <t>283 1 11 05074 04 0000 120</t>
  </si>
  <si>
    <t>Доходы от сдачи в аренду имущества, составляющего казну городских округов (за исключением земельных участков)</t>
  </si>
  <si>
    <t>283 1 11 05312 04 0000 120</t>
  </si>
  <si>
    <t>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t>
  </si>
  <si>
    <t>283 1 11 07014 04 0000 120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</si>
  <si>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</si>
  <si>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283 1 11 09044 04 0000 120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</si>
  <si>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</si>
  <si>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000 1 12 01000 01 0000 120</t>
  </si>
  <si>
    <t>Плата за негативное воздействие на окружающую среду</t>
  </si>
  <si>
    <t>048 1 12 01010 01 6000 120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</si>
  <si>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</si>
  <si>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048 1 12 01030 01 6000 120</t>
  </si>
  <si>
    <t>Плата за сбросы загрязняющих веществ вводные объекты (федеральные государственные органы, Банк России, органы управления государственными внебюджетными фондами Российской Федерации)</t>
  </si>
  <si>
    <t>048 1 12 01041 01 6000 120</t>
  </si>
  <si>
    <t>Плата за размещение отходов производства (федеральные государственные органы, Банк России, органы управления государственными внебюджетными фондами Российской Федерации)</t>
  </si>
  <si>
    <t>000 1 13 00000 00 0000 000</t>
  </si>
  <si>
    <t>Доходы от оказания платных услуг  и компенсации затрат государства</t>
  </si>
  <si>
    <t>000 1 13 01994 04 0000 130</t>
  </si>
  <si>
    <t>Прочие доходы от оказания платных услуг (работ) получателями средств бюджетов городских округов</t>
  </si>
  <si>
    <t>288 1 13 01994 04 0010 130</t>
  </si>
  <si>
    <t>Прочие доходы от оказания платных услуг (работ) получателями средств бюджетов городских округов (поступление средств по родительской плате за содержание детей в муниципальных казенных дошкольных образовательных учреждениях)</t>
  </si>
  <si>
    <t>289 1 13 01994 04 0000 130</t>
  </si>
  <si>
    <t xml:space="preserve">Письмо Управления культуры Администрации МГО от </t>
  </si>
  <si>
    <t>000 1 13 02000 00 0000 130</t>
  </si>
  <si>
    <t>Доходы от компенсации затрат государства</t>
  </si>
  <si>
    <t>000 1 13 02064 04 0000 130</t>
  </si>
  <si>
    <t>Доходы, поступающие в порядке возмещения расходов, понесенных в связи с эксплуатацией имущества городских округов</t>
  </si>
  <si>
    <t>283 1 13 02064 04 0000 130</t>
  </si>
  <si>
    <t>287 1 13 02064 04 0000 130</t>
  </si>
  <si>
    <t>288 1 13 02064 04 0000 130</t>
  </si>
  <si>
    <t>Письмо Управления образования Администрации МГО от 03.07.2023г. № 1925/10</t>
  </si>
  <si>
    <t>289 1 13 02064 04 0000 130</t>
  </si>
  <si>
    <t>000 1 13 02994 04 0000 130</t>
  </si>
  <si>
    <t>Прочие доходы от компенсации затрат бюджетов городских округов</t>
  </si>
  <si>
    <t>283 1 13 02994 04 0000 130</t>
  </si>
  <si>
    <t>285 1 13 02994 04 0000 130</t>
  </si>
  <si>
    <t>000 1 14 00000 00 0000 000</t>
  </si>
  <si>
    <t>Доходы от продажи материальных и нематериальных активов</t>
  </si>
  <si>
    <t>285 1 14 02042 04 0000 410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</si>
  <si>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</si>
  <si>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289 1 14 02042 04 0000 410</t>
  </si>
  <si>
    <t>283 1 14 02043 04 0000 410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</si>
  <si>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</si>
  <si>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288 1 14 02042 04 0000 440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</si>
  <si>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t>
  </si>
  <si>
    <t>283 1 14 02043 04 0000 440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</si>
  <si>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</si>
  <si>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283 1 14 06012 04 0000 430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</si>
  <si>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</si>
  <si>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283 1 14 06024 04 0000 430</t>
  </si>
  <si>
    <t>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t>
  </si>
  <si>
    <t>283 1 14 06312 04 0000 430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</si>
  <si>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t>
  </si>
  <si>
    <t>283 1 14 13040 04 0000 410</t>
  </si>
  <si>
    <t>Доходы от приватизации имущества, находящегося в собственности городских округов, в части приватизации нефинансовых активов имущества казны</t>
  </si>
  <si>
    <t xml:space="preserve"> 000 1 16 00000 00 0000 000</t>
  </si>
  <si>
    <t>Штрафы, санкции, возмещение ущерба</t>
  </si>
  <si>
    <t>012 1 16 01053 01 0000 140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</si>
  <si>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</si>
  <si>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024 1 16 01053 01 0000 140</t>
  </si>
  <si>
    <t>012 1 16 01063 01 0000 140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</si>
  <si>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</si>
  <si>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024 1 16 01063 01 0000 140</t>
  </si>
  <si>
    <t>012 1 16 01073 01 0000 140</t>
  </si>
  <si>
    <t xml:space="preserve">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t>
  </si>
  <si>
    <t>024 1 16 01073 01 0000 140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</si>
  <si>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</si>
  <si>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024 1 16 01083 01 0000 140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</si>
  <si>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t>
  </si>
  <si>
    <t>024 1 16 01093 01 0000 140</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</si>
  <si>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
</t>
  </si>
  <si>
    <t>012 1 16 01113 01 0000 140</t>
  </si>
  <si>
    <t xml:space="preserve">Административные штрафы, установленные главой 11 Кодекса Российской Федерации об административных правонарушениях, за административные правонарушения на транспорте, налагаемые мировыми судьями, комиссиями по делам несовершеннолетних и защите их прав
</t>
  </si>
  <si>
    <t>012 1 16 01123 01 0000 140</t>
  </si>
  <si>
    <t>Административные штрафы, установленные главой 12 Кодекса Российской Федерации об административных правонарушениях, за административные правонарушения в области дорожного движения, налагаемые мировыми судьями, комиссиями по делам несовершеннолетних и защите их прав</t>
  </si>
  <si>
    <t>024 1 160 1133 01 0000 140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</si>
  <si>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</si>
  <si>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024 1 16 01143 01 0000 140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</si>
  <si>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</si>
  <si>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024 1 16 01153 01 0000 140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</si>
  <si>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</si>
  <si>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024 1 16 01163 01 0000 140</t>
  </si>
  <si>
    <t>Административные штрафы, установленные главой 16 Кодекса Российской Федерации об административных правонарушениях, за административные правонарушения в области таможенного дела (нарушение таможенных правил), налагаемые мировыми судьями, комиссиями по делам несовершеннолетних и защите их прав</t>
  </si>
  <si>
    <t>024 1 16 01173 01 0000 140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</si>
  <si>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</si>
  <si>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012 1 16 01193 01 0000 140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</si>
  <si>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</si>
  <si>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024 1 16 01193 01 0000 140</t>
  </si>
  <si>
    <t>033 1 16 01193 01 0000 140</t>
  </si>
  <si>
    <t>012 1 16 01203 01 0000 140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</si>
  <si>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</si>
  <si>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024 1 16 01203 01 0000 140</t>
  </si>
  <si>
    <t>283 1 16 02020 02 0000 140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</si>
  <si>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</si>
  <si>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283 116 07010 04 0000 140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</si>
  <si>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</si>
  <si>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284 116 07010 04 0000 140</t>
  </si>
  <si>
    <t>283 1 16 07090 04 0000 140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</si>
  <si>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</si>
  <si>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283 116 10031 04 0000 140</t>
  </si>
  <si>
    <t>Возмещение ущерба при возникновении страховых случаев, когда выгодоприобретателями выступают получатели средств бюджета городского округа</t>
  </si>
  <si>
    <t>283 116 10032 04 0000 140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</si>
  <si>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</si>
  <si>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288 116 10032 04 0000 140</t>
  </si>
  <si>
    <t>283 1 16 10061 04 0000 140</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</si>
  <si>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</si>
  <si>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009 1 16 10123 01 0000 140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</si>
  <si>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</si>
  <si>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188 1 16 10123 01 0000 140</t>
  </si>
  <si>
    <t>283 1 16 10123 01 0000 140</t>
  </si>
  <si>
    <t>182 1 16 10129 01 0000 140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</si>
  <si>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</si>
  <si>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009 1 16 11050 01 0000 140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</si>
  <si>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а также вреда, причиненного водным объектам), подлежащие зачислению в бюджет муниципального образования</t>
  </si>
  <si>
    <t>Фактическое поступление</t>
  </si>
  <si>
    <t>033 1 16 11050 01 0000 140</t>
  </si>
  <si>
    <t>000 1 17 05000 00 0000 180</t>
  </si>
  <si>
    <t>Прочие неналоговые доходы</t>
  </si>
  <si>
    <t>283 1 17 05040 04 0000 180</t>
  </si>
  <si>
    <t>Прочие неналоговые доходы бюджетов городских округов</t>
  </si>
  <si>
    <t>000 1 17 15000 00 0000 000</t>
  </si>
  <si>
    <t>Инициативные платежи</t>
  </si>
  <si>
    <t>283 1 17 15020 04 0010 150</t>
  </si>
  <si>
    <t>Инициативные платежи, зачисляемые в бюджеты городских округов</t>
  </si>
  <si>
    <t>НЕНАЛОГОВЫЕ ДОХОДЫ</t>
  </si>
  <si>
    <t>000 1 00 00000 00 0000 000</t>
  </si>
  <si>
    <t>НАЛОГОВЫЕ И НЕНАЛОГОВЫЕ ДОХОДЫ</t>
  </si>
  <si>
    <t>000 2 02 00000 00  0000 000</t>
  </si>
  <si>
    <t>БЕЗВОЗМЕЗДНЫЕ ПОСТУПЛЕНИЯ ОТ ДРУГИХ БЮДЖЕТОВ БЮДЖЕТНОЙ СИСТЕМЫ РОССИЙСКОЙ ФЕДЕРАЦИИ</t>
  </si>
  <si>
    <t>000 2 02 10000 00 0000 150</t>
  </si>
  <si>
    <t>Дотации бюджетам бюджетной системы Российской Федерации</t>
  </si>
  <si>
    <t>284 2 02 15001 04 0000 150</t>
  </si>
  <si>
    <t>Дотации бюджетам городских округов на выравнивание бюджетной обеспеченности из бюджета субъекта Российской Федерации</t>
  </si>
  <si>
    <t>284 2 02 15002 04 0000 150</t>
  </si>
  <si>
    <t>Дотации бюджетам городских округов на поддержку мер по обеспечению сбалансированности бюджетов</t>
  </si>
  <si>
    <t>284 2 02 15009 04 0000 150</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</si>
  <si>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</si>
  <si>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284 2 02 19999 04 0000 150</t>
  </si>
  <si>
    <t>Прочие дотации бюджетам городских округов на стимулирование увеличения численности самозанятых граждан и поступлений налога на профессиональный доход</t>
  </si>
  <si>
    <t>000 2 02 20000 00 0000 150</t>
  </si>
  <si>
    <t>Субсидии бюджетам бюджетной системы Российской Федерации (межбюджетные субсидии)</t>
  </si>
  <si>
    <t>283 2 02 20041 04 0000 150</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</si>
  <si>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строительство и реконструкцию автомобильных дорог общего пользования местного значения</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</si>
  <si>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 на  капитальный ремонт, ремонт и содержание автомобильных дорог общего пользования местного значения</t>
  </si>
  <si>
    <t>283 2 02 20300 04 0000 150</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</si>
  <si>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публично-правовой компании "Фонд развития территорий"</t>
  </si>
  <si>
    <t>283 2 02 20302 04 0000 150</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</si>
  <si>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</si>
  <si>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283 2 02 20303 04 0000 150</t>
  </si>
  <si>
    <t>Субсидии бюджетам городских округов на обеспечение мероприятий по модернизации систем коммунальной инфраструктуры за счет средств бюджетов</t>
  </si>
  <si>
    <t xml:space="preserve">287 2 02 25081 04 0000 150 </t>
  </si>
  <si>
    <t xml:space="preserve">Прочие субсидии бюджетам городских округов на государственную поддержку организаций, входящих в систему спортивной подготовки </t>
  </si>
  <si>
    <t>288 2 02 25173 04 0000 150</t>
  </si>
  <si>
    <t>Субсидии бюджетам городских округов на создание детских технопарков "Кванториум"</t>
  </si>
  <si>
    <t xml:space="preserve">288 2 02 25187 04 0000 150 </t>
  </si>
  <si>
    <t>Субсидии бюджетам городских округов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</si>
  <si>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287 2 02 25229 04 0000 150</t>
  </si>
  <si>
    <t xml:space="preserve">Прочие 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«спортивная школа», использующих в своем наименовании слово «олимпийский» или образованные на его основе слова или словосочетания, в нормативное состояние </t>
  </si>
  <si>
    <t>288 2 02 25304 04 0000 150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</si>
  <si>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</si>
  <si>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289 2 02 25467 04 0000 150</t>
  </si>
  <si>
    <t>Субсидии бюджетам городских округов на обеспечение развития и укрепления материально-технической базы домов культуры в населенных пунктах с числом жителей до 50 тысяч человек</t>
  </si>
  <si>
    <t>283 2 02 25497 04 0000 150</t>
  </si>
  <si>
    <t>Субсидии бюджетам городских округов на реализацию мероприятий по обеспечению жильем молодых семей</t>
  </si>
  <si>
    <t>План МФ ЧО</t>
  </si>
  <si>
    <t>283 2 02 25511 04 0000 150</t>
  </si>
  <si>
    <t>Субсидии бюджетам городских округов на проведение комплексных кадастровых работ</t>
  </si>
  <si>
    <t>289 2 02 25519 04 0000 150</t>
  </si>
  <si>
    <t>Субсидии бюджетам городских округов на модернизацию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</si>
  <si>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городских округов на поддержку отрасли культуры на укрепление материально-технической базы и оснащение оборудованием детских музыкальных, художественных, хореографических школ и школ искусств</t>
  </si>
  <si>
    <t>Субсидии бюджетам городских округов на поддержку отрасли культуры на государственную поддержку лучших работников сельских учреждений культуры</t>
  </si>
  <si>
    <t xml:space="preserve">283 2 02 25555 04 0000 150 </t>
  </si>
  <si>
    <t>Субсидии бюджетам городских округов на реализацию программ формирования современной городской среды</t>
  </si>
  <si>
    <t>288 2 02 25750 04 0000 150</t>
  </si>
  <si>
    <t>Субсидии бюджетам городских округов на реализацию мероприятий по модернизации школьных систем образования</t>
  </si>
  <si>
    <t>283 2 02 27112 04 0000 150</t>
  </si>
  <si>
    <t>Субсидии бюджетам городских округов на софинансирование капитальных вложений в объекты муниципальной собственности на строительство газопроводов и газовых сетей</t>
  </si>
  <si>
    <t>Субсидии бюджетам городских округов на софинансирование капитальных вложений в объекты муниципальной собственности  на обеспечение мероприятий по переселению граждан из аварийного жилищного фонда</t>
  </si>
  <si>
    <t xml:space="preserve">Субсидии бюджетам городских округов на софинансирование капитальных вложений в объекты муниципальной собственности на  капитальные вложения в объекты физической культуры и спорта </t>
  </si>
  <si>
    <t>283 2 02 29999 04 0000 150</t>
  </si>
  <si>
    <t xml:space="preserve">Прочие субсидии бюджетам городских округов на  капитальные вложения в объекты физической культуры и спорта </t>
  </si>
  <si>
    <t>Прочие субсидии бюджетам городских округов на обеспечение мероприятий по переселению граждан из аварийного жилищного фонда за счет средств публично-правовой компании "Фонд развития территорий"</t>
  </si>
  <si>
    <t xml:space="preserve">Прочие субсидии бюджетам городских округов на организацию регулярных перевозок пассажиров и багажа городским наземным электрическим транспортом по муниципальным маршрутам регулярных перевозок по регулируемым тарифам </t>
  </si>
  <si>
    <t xml:space="preserve">Прочие субсидии бюджетам городских округов на организацию регулярных перевозок пассажиров и багажа автомобильным транспортом по муниципальным маршрутам регулярных перевозок по регулируемым тарифам </t>
  </si>
  <si>
    <t>Прочие субсидии бюджетам городских округов на софинансирование расходных обязательств муниципальных образований Челябинской области, возникающих при осуществлении органами местного самоуправления муниципальных образований полномочий по решению вопросов местного значения, основанных на инициативных проектах, внесенных в местную администрацию</t>
  </si>
  <si>
    <t>Прочие субсидии бюджетам городских округов на предоставление молодым семьям - участникам подпрограммы социальных выплат на приобретение (строительство) жилья</t>
  </si>
  <si>
    <t>Прочие субсидии бюджетам городских округов на софинансирование капитальных вложений в объекты муниципальной собственности на модернизацию, реконструкцию, капитальный ремонт и строительство котельных, систем водоснабжения, водоотведения, систем электроснабжения, теплоснабжения, включая центральные тепловые пункты, в том числе проектно-изыскательские  работы</t>
  </si>
  <si>
    <t>Прочие субсидии бюджетам городских округов на ликвидацию несанкционированных свалок отходов</t>
  </si>
  <si>
    <t>285 2 02 29999 04 0000 150</t>
  </si>
  <si>
    <t xml:space="preserve">Прочие субсидии бюджетам городских округов на организацию работы органов управления социальной защиты населения муниципальных образований </t>
  </si>
  <si>
    <t>287 2 02 29999 04 0000 150</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</si>
  <si>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от 6 до 29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</si>
  <si>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среднего возраста (женщины от 30 до 54 лет, мужчины от 30 до 59 лет</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</si>
  <si>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населением старшего возраста</t>
  </si>
  <si>
    <t>Прочие субсидии бюджетам городских округов на оплату услуг специалистов по организации обучения детей плаванию по программе "Плавание для всех"</t>
  </si>
  <si>
    <t>Прочие субсидии бюджетам городских округов на оплату услуг специалистов по организации физкультурно-оздоровительной и спортивно-массовой работы с лицами с ограниченными возможностями здоровья</t>
  </si>
  <si>
    <t>Прочие субсидии бюджетам городских округов на приобретение спортивного инвентаря и оборудования для физкультурно-спортивных организаций</t>
  </si>
  <si>
    <t>Прочие субсидии бюджетам городских округов на финансовую поддержку учреждений спортивной подготовки на этапах спортивной специализации, в том числе на приобретение спортивного инвентаря и оборудования</t>
  </si>
  <si>
    <t>Прочие субсидии бюджетам городских округов на  строительство, ремонт, реконструкцию и оснащение спортивных объектов, универсальных спортивных площадок, лыжероллерных трасс и троп здоровья в местах массового отдыха населения</t>
  </si>
  <si>
    <t>Прочие субсидии бюджетам городских округов на государственную поддержку организаций, входящих в систему спортивной подготовки</t>
  </si>
  <si>
    <t>Прочие субсидии бюджетам городских округов на повышение квалификации тренеров, тренеров-преподавателей муниципальных учреждений, реализующих программы спортивной подготовки и дополнительные образовательные программы спортивной подготовки</t>
  </si>
  <si>
    <t>288 2 02 29999 04 0000 150</t>
  </si>
  <si>
    <t>Прочие субсидии бюджетам городских округов на организацию отдыха детей в каникулярное время</t>
  </si>
  <si>
    <t xml:space="preserve">Прочие субсидии бюджетам городских округов на организацию профильных смен для детей, состоящих на профилактическом учете </t>
  </si>
  <si>
    <t xml:space="preserve">Прочие субсидии бюджетам городских округов на обеспечение образовательных организаций 1,2 категории квалифицированной охраной </t>
  </si>
  <si>
    <t>Прочие субсидии бюджетам городских округов на оборудование пунктов проведения экзаменов государственной итоговой аттестации по образовательным программам среднего общего образования</t>
  </si>
  <si>
    <t>Прочие субсидии бюджетам городских округов на благоустройство территорий, прилегающих к зданиям муниципальных общеобразовательных организаций</t>
  </si>
  <si>
    <t>Прочие субсидии бюджетам городских округов на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 расположенных в сельской местности  и малых городах</t>
  </si>
  <si>
    <t>Прочие субсидии бюджетам городских округов на проведение ремонтных работ по замене оконных блоков в муниципальных 
общеобразовательных организациях</t>
  </si>
  <si>
    <t>Прочие субсидии бюджетам городских округов на обеспечение питанием детей из малообеспеченных семей и детей с нарушениями здоровья, обучающихся в муниципальных общеобразовательных организациях</t>
  </si>
  <si>
    <t>Прочие субсидии бюджетам городских округов на обеспечение молоком (молочной продукцией) обучающихся по программам начального общего образования в муниципальных общеобразовательных организациях</t>
  </si>
  <si>
    <t>288 202 29999 04 0000 150</t>
  </si>
  <si>
    <t>Прочие субсидии бюджетам городских округов на привлечение детей из малообеспеченных, неблагополучных семей, а также семей, оказавшихся в трудной жизненной ситуации, в расположенные на территории Челябинской области муниципальные дошкольные образовательные организации через предоставление компенсации части родительской платы</t>
  </si>
  <si>
    <t>Прочие субсидии бюджетам городских округов на организацию и проведение мероприятий с детьми и молодежью</t>
  </si>
  <si>
    <t>Прочие субсидии бюджетам городских округов на обеспечение требований к антитеррористической защищенности объектов и территорий, прилегающих к зданиям государственных и муниципальных общеобразовательных организаций</t>
  </si>
  <si>
    <t xml:space="preserve">Прочие субсидии бюджетам городских округов на обновление материально-технической базы организаций дополнительного образования, реализующих дополнительные образовательные программы технической и естественнонаучной направленностей </t>
  </si>
  <si>
    <t xml:space="preserve">Прочие субсидии бюджетам городских округов  на оснащение современным оборудованием образовательных организаций, реализующих образовательные программы дошкольного образования, для получения детьми качественного образования </t>
  </si>
  <si>
    <t>289 2 02 29999 04 0000 150</t>
  </si>
  <si>
    <t>Прочие субсидии бюджетам городских округов на создание и модернизацию муниципальных учреждений культурно-досугового типа в сельской местности, включая обеспечение объектов инфраструктур</t>
  </si>
  <si>
    <t>000 2 02 30000 00 0000 150</t>
  </si>
  <si>
    <t>Субвенции бюджетам бюджетной системы Российской Федерации</t>
  </si>
  <si>
    <t>285 2 02 30013 04 0000 150</t>
  </si>
  <si>
    <t>Субвенции бюджетам городских округов на обеспечение мер социальной поддержки реабилитированных лиц и лиц, признанных пострадавшими от политических репрессий</t>
  </si>
  <si>
    <t>285 2 02 30022 04 0000 150</t>
  </si>
  <si>
    <t>Субвенции бюджетам городских округов на предоставление гражданам субсидий на оплату жилого помещения и коммунальных услуг</t>
  </si>
  <si>
    <t>283 2 02 30024 04 0000 150</t>
  </si>
  <si>
    <t>Субвенции бюджетам городских округов на выполнение передаваемых полномочий субъектов Российской Федерации на организацию работы комиссий по делам  несовершеннолетних и защите их прав</t>
  </si>
  <si>
    <t>Субвенции бюджетам городских округов на выполнение передаваемых полномочий субъектов Российской Федерации
на комплектование, учет, использование и хранение архивных документов, отнесенных к государственной собственности ЧО</t>
  </si>
  <si>
    <t>Субвенции бюджетам городских округов на выполнение передаваемых полномочий субъектов Российской Федерации на создание административных комиссий и определение перечня должностных лиц, уполномоченных составлять протоколы об административных правонарушениях</t>
  </si>
  <si>
    <t>Субвенции бюджетам городских округов на выполнение передаваемых полномочий субъектов Российской Федерации на реализацию переданных государственных полномочий в области охраны труда</t>
  </si>
  <si>
    <t>Субвенции бюджетам городских округов на выполнение передаваемых полномочий субъектов Российской Федерации
на содержание в приютах животных без владельцев</t>
  </si>
  <si>
    <t>Прочие субвенции бюджетам городских округов на организацию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t>
  </si>
  <si>
    <t>285 2 02 30024 04 0000 150</t>
  </si>
  <si>
    <t>Субвенции бюджетам городских округов на выполнение передаваемых полномочий субъектов Российской Федерации
выплата областного единовременного пособия при рождении ребенка</t>
  </si>
  <si>
    <t>Субвенции бюджетам городских округов на реализацию переданных государственных полномочий по приему, регистрации заявлений и документов, необходимых для предоставления дополнительных мер социальной поддержки отдельным категориям граждан в связи с проведением специальной военной операции на территориях Донецкой Народной Республики, Луганской Народной Республики и Украины, и формированию реестров для зачисления денежных средств на счета физических лиц, открытых в кредитных организациях</t>
  </si>
  <si>
    <t>Субвенции бюджетам городских округов на выполнение передаваемых полномочий субъектов Российской Федерации
(на осуществление мер социальной поддержки граждан, работающих и проживающих в сельских населенных пунктах и рабочих поселках ЧО)</t>
  </si>
  <si>
    <t>Субвенции бюджетам городских округов на выполнение передаваемых полномочий субъектов Российской Федерации
на организацию и осуществление деятельности по опеке и попечительству</t>
  </si>
  <si>
    <t>Субвенции бюджетам городских округов на выполнение передаваемых полномочий субъектов Российской Федерации на выплату  пособия на ребенка</t>
  </si>
  <si>
    <t>Субвенции бюджетам городских округов на выполнение передаваемых полномочий субъектов Российской Федерации на возмещение стоимости услуг по погребению и выплата социального пособия на погребение</t>
  </si>
  <si>
    <t>Субвенции бюджетам городских округов на выполнение передаваемых полномочий субъектов Российской Федерации на предоставление адресной  субсидии гражданам в связи с ростом платы за  коммунальные услуги</t>
  </si>
  <si>
    <t>Субвенции бюджетам городских округов на выполнение передаваемых полномочий субъектов Российской Федерации на ежемесячные денежные выплаты и возмещение расходов, связанных с проездом к местам захоронения</t>
  </si>
  <si>
    <t>Субвенции бюджетам городских округов на выполнение передаваемых полномочий субъектов Российской Федерации на ежемесячную денежную выплату на оплату жилья и коммунальных услуг многодетной семье</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</si>
  <si>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ветеранов труда и тружеников тыла</t>
  </si>
  <si>
    <t>Субвенции бюджетам городских округов на выполнение передаваемых полномочий субъектов Российской Федерации на обеспечение мер социальной поддержки граждан, имеющих звание "Ветеран труда ЧО"</t>
  </si>
  <si>
    <t>Субвенции бюджетам городских округов на выполнение передаваемых полномочий субъектов РФ на социальную поддержку детей-сирот и детей, оставшихся без попечения родителей, находящихся в МОУ для детей-сирот и детей, оставшихся без попечения родителей</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</si>
  <si>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(компенсация расходов на оплату жилых помещений и коммунальных услуг)</t>
  </si>
  <si>
    <t>Субвенции бюджетам городских округов на выполнение передаваемых полномочий субъектов Российской Федерации на обеспечение дополнительных  мер социальной поддержки отдельных категорий граждан (компенсационные выплаты за пользование услугами связи)</t>
  </si>
  <si>
    <t>Субвенции бюджетам городских округов на выполнение передаваемых полномочий субъектов Российской Федерации 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</si>
  <si>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Субвенции бюджетам городских округов на выполнение передаваемых полномочий субъектов Российской Федерации на 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</si>
  <si>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Распределение субвенций местным бюджетам на реализацию переданных государственных полномочий по назначению государственной социальной помощи, в том числе на основании социального контракта</t>
  </si>
  <si>
    <t>Субвенции бюджетам городских округов на компенсация расходов на уплату взноса на капитальный ремонт общего имущества в многоквартирном доме в соответствии с Законом Челябинской области от 14.02.1996 года №16-ОЗ " О дополнительных мерах социальной поддержки отдельных категорий граждан в Челябинской области"</t>
  </si>
  <si>
    <t>288 2 02 30024 04 0000 150</t>
  </si>
  <si>
    <t>Субвенции бюджетам городских округов на реализацию переданных государственных полномочий по компенсации расходов родителей (законных представителей) на организацию обучения лиц, являвшихся детьми-инвалидами, достигнувшими совершеннолетия и имеющих статус инвалида, обучающихся по основным общеобразовательным программам, в том числе по адаптированным образовательным программам общего образования, в форме семейного образования и самообразования</t>
  </si>
  <si>
    <t>Субвенции бюджетам городских округов на выполнение передаваемых полномочий субъектов Российской Федерации на  организацию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t>
  </si>
  <si>
    <r>
      <t>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для обучающихся с ограниченными возможностями здоровья, обеспечение дополнительного образования детей в МОО для обучающихся</t>
    </r>
    <r>
      <rPr>
        <u/>
        <sz val="12"/>
        <rFont val="Times New Roman"/>
        <family val="1"/>
        <charset val="204"/>
      </rPr>
      <t xml:space="preserve"> с ограниченными возможностями здоровья</t>
    </r>
    <r>
      <rPr>
        <sz val="12"/>
        <rFont val="Times New Roman"/>
        <family val="1"/>
        <charset val="204"/>
      </rPr>
      <t>)</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</si>
  <si>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дошкольного, начального общего, основного общего, среднего общего образования в МОО, обеспечение </t>
    </r>
    <r>
      <rPr>
        <u/>
        <sz val="12"/>
        <rFont val="Times New Roman"/>
        <family val="1"/>
        <charset val="204"/>
      </rPr>
      <t>дополнительного образования</t>
    </r>
    <r>
      <rPr>
        <sz val="12"/>
        <rFont val="Times New Roman"/>
        <family val="1"/>
        <charset val="204"/>
      </rPr>
      <t xml:space="preserve"> детей в МОО</t>
    </r>
  </si>
  <si>
    <r>
      <t xml:space="preserve">Субвенции бюджетам городских округов на выполнение передаваемых полномочий субъектов Российской Федерации на обеспечение госгарантий реализации прав на получение общедоступного и бесплатного </t>
    </r>
    <r>
      <rPr>
        <u/>
        <sz val="12"/>
        <rFont val="Times New Roman"/>
        <family val="1"/>
        <charset val="204"/>
      </rPr>
      <t>дошкольного</t>
    </r>
    <r>
      <rPr>
        <sz val="12"/>
        <rFont val="Times New Roman"/>
        <family val="1"/>
        <charset val="204"/>
      </rPr>
      <t xml:space="preserve"> образования в МДОО</t>
    </r>
  </si>
  <si>
    <r>
      <t xml:space="preserve">Субвенции бюджетам городских округов на выполнение передаваемых полномочий субъектов Российской Федерации на компенсацию затрат родителей (законных представителей) детей-инвалидов в части организации обучения по основным общеобразовательным программам </t>
    </r>
    <r>
      <rPr>
        <u/>
        <sz val="12"/>
        <rFont val="Times New Roman"/>
        <family val="1"/>
        <charset val="204"/>
      </rPr>
      <t>на дому</t>
    </r>
  </si>
  <si>
    <t>Субвенции бюджетам городских округов на выполнение передаваемых полномочий субъектов Российской Федерации на обеспечение бесплатным двухразовым горячим питанием обучающихся в муниципальных образовательных организациях, расположенных на территории Челябинской области, по образовательным программам основного общего, среднего общего образования, один из родителей которых призван на военную службу по мобилизации в Вооруженные Силы Российской Федерации</t>
  </si>
  <si>
    <t>285 2 02 30027 04 0000 150</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</si>
  <si>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</si>
  <si>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288 2 02 30029 04 0000 150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</si>
  <si>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</si>
  <si>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283 2 02 35082 04 0000 150</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</si>
  <si>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</si>
  <si>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283 2 02 35120 04 0000 150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</si>
  <si>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</si>
  <si>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285 2 02 35220 04 0000 150</t>
  </si>
  <si>
    <t>Субвенции бюджетам городских округов на осуществление переданного полномочия Российской Федерации по осуществлению ежегодной денежной выплаты лицам, награжденным нагрудным знаком "Почетный донор России"</t>
  </si>
  <si>
    <t>285 2 02 35250 04 0000 150</t>
  </si>
  <si>
    <t>Субвенции бюджетам городских округов на оплату жилищно-коммунальных услуг отдельным категориям граждан</t>
  </si>
  <si>
    <t xml:space="preserve">285 2 02 35462 04 0000 150 </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</si>
  <si>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</si>
  <si>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283 2 02 35930 04 0000 150</t>
  </si>
  <si>
    <t>Субвенции бюджетам городских округов на государственную регистрацию актов гражданского состояния</t>
  </si>
  <si>
    <t>283 2 02 39999 04 0000 150</t>
  </si>
  <si>
    <t>Прочие субвенции бюджетам городских округов по установлению необходимости проведения капитального ремонта общего имущества в многоквартирном доме</t>
  </si>
  <si>
    <t>000 2 02 40000 00 0000 150</t>
  </si>
  <si>
    <t>Иные межбюджетные трансферты</t>
  </si>
  <si>
    <t>288 2 02 45179 04 0000 150</t>
  </si>
  <si>
    <t>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</si>
  <si>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288 2 02 45303 04 0000 150</t>
  </si>
  <si>
    <t>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</si>
  <si>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289 2 02 45453 04 0000 150</t>
  </si>
  <si>
    <t>Межбюджетные трансферты, передаваемые бюджетам городских округов на создание виртуальных концертных залов</t>
  </si>
  <si>
    <t>283 2 02 49999 04 0000 150</t>
  </si>
  <si>
    <t>Прочие межбюджетные трансферты, передаваемые бюджетам городских округов на оказание поддержки садоводческим некоммерческим товариществам</t>
  </si>
  <si>
    <t>Прочие межбюджетные трансферты, передаваемые бюджетам городских округов на выплату денежного вознаграждения победителям рейтинга по определению муниципальных образований Челябинской области</t>
  </si>
  <si>
    <t>Прочие межбюджетные трансферты, передаваемые бюджетам городских округов на обеспечение контейнерном сбором образующих в жилом фонде твердых коммунальных отходов</t>
  </si>
  <si>
    <t xml:space="preserve">Прочие межбюджетные трансферты, передаваемые бюджетам городских округов на развитие, обустройство и восстановление озелененных территорий, ландшафтно-рекреационных зон </t>
  </si>
  <si>
    <t>285 2 02 49999 04 0000 150</t>
  </si>
  <si>
    <t xml:space="preserve">Прочие межбюджетные трансферты, передаваемые бюджетам городских округов на цифровизацию деятельности органов социальной защиты населения </t>
  </si>
  <si>
    <t>Прочие межбюджетные трансферты, передаваемые бюджетам городских округов на приобретение средств криптографической защиты информации</t>
  </si>
  <si>
    <t>000 2 04 00000 00 0000 000</t>
  </si>
  <si>
    <t>Безвозмездные поступления от негосударственных организаций</t>
  </si>
  <si>
    <t>287 2 04 04020 04 0000 150</t>
  </si>
  <si>
    <t>Поступления от денежных пожертвований, предоставляемых негосударственными организациями получателям средств бюджетов городских округов</t>
  </si>
  <si>
    <t>288 2 04 04020 04 0000 150</t>
  </si>
  <si>
    <t>289 2 04 04020 04 0000 150</t>
  </si>
  <si>
    <t>000 2 07 00000 00 0000 000</t>
  </si>
  <si>
    <t>Прочие безвозмездные поступления</t>
  </si>
  <si>
    <t>287 2 07 04020 04 0000 150</t>
  </si>
  <si>
    <t>Поступления от денежных пожертвований, предоставляемых физическими лицами получателям средств бюджетов городских округов</t>
  </si>
  <si>
    <t>288 2 07 04020 04 0000 150</t>
  </si>
  <si>
    <t>289 2 07 04020 04 0000 150</t>
  </si>
  <si>
    <t>000 2 00 00000 00 0000 000</t>
  </si>
  <si>
    <t>БЕЗВОЗМЕЗДНЫЕ ПОСТУПЛЕНИЯ</t>
  </si>
  <si>
    <t>ВСЕГО ДОХОДОВ</t>
  </si>
  <si>
    <t>Распоряжение Правительства ЧО</t>
  </si>
  <si>
    <t>292 1 13 02994 04 0000 130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</si>
</sst>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_-* #,##0.00_р_._-;\-* #,##0.00_р_._-;_-* &quot;-&quot;??_р_._-;_-@_-"/>
  </numFmts>
  <fonts count="20" x14ac:knownFonts="1">
    <font>
      <sz val="11"/>
      <color theme="1"/>
      <name val="Calibri"/>
      <family val="2"/>
      <charset val="204"/>
      <scheme val="minor"/>
    </font>
    <font>
      <sz val="10"/>
      <name val="Arial"/>
      <family val="2"/>
      <charset val="204"/>
    </font>
    <font>
      <sz val="12"/>
      <name val="Times New Roman"/>
      <family val="1"/>
      <charset val="204"/>
    </font>
    <font>
      <sz val="10"/>
      <name val="Arial Cyr"/>
      <charset val="204"/>
    </font>
    <font>
      <b/>
      <sz val="12"/>
      <name val="Times New Roman"/>
      <family val="1"/>
      <charset val="204"/>
    </font>
    <font>
      <sz val="11"/>
      <name val="Times New Roman"/>
      <family val="1"/>
      <charset val="204"/>
    </font>
    <font>
      <sz val="10"/>
      <color theme="1"/>
      <name val="Times New Roman"/>
      <family val="1"/>
      <charset val="204"/>
    </font>
    <font>
      <sz val="10"/>
      <name val="Times New Roman"/>
      <family val="1"/>
      <charset val="204"/>
    </font>
    <font>
      <sz val="11"/>
      <color rgb="FFFF0000"/>
      <name val="Times New Roman"/>
      <family val="1"/>
      <charset val="204"/>
    </font>
    <font>
      <sz val="12"/>
      <color theme="1"/>
      <name val="Times New Roman"/>
      <family val="1"/>
      <charset val="204"/>
    </font>
    <font>
      <sz val="12"/>
      <color indexed="10"/>
      <name val="Times New Roman"/>
      <family val="1"/>
      <charset val="204"/>
    </font>
    <font>
      <sz val="12"/>
      <color indexed="8"/>
      <name val="Times New Roman"/>
      <family val="1"/>
      <charset val="204"/>
    </font>
    <font>
      <b/>
      <sz val="11"/>
      <name val="Times New Roman"/>
      <family val="1"/>
      <charset val="204"/>
    </font>
    <font>
      <i/>
      <sz val="12"/>
      <name val="Times New Roman"/>
      <family val="1"/>
      <charset val="204"/>
    </font>
    <font>
      <b/>
      <sz val="11"/>
      <color rgb="FFFF0000"/>
      <name val="Times New Roman"/>
      <family val="1"/>
      <charset val="204"/>
    </font>
    <font>
      <u/>
      <sz val="12"/>
      <name val="Times New Roman"/>
      <family val="1"/>
      <charset val="204"/>
    </font>
    <font>
      <sz val="10.5"/>
      <name val="Times New Roman"/>
      <family val="1"/>
      <charset val="204"/>
    </font>
    <font>
      <sz val="14"/>
      <name val="Times New Roman"/>
      <family val="1"/>
      <charset val="204"/>
    </font>
    <font>
      <sz val="12"/>
      <color theme="1"/>
      <name val="Times New Roman"/>
      <family val="2"/>
      <charset val="204"/>
    </font>
    <font>
      <b/>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 fillId="0" borderId="0"/>
    <xf numFmtId="0" fontId="3" fillId="0" borderId="0"/>
    <xf numFmtId="0"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0" fontId="1" fillId="0" borderId="0"/>
    <xf numFmtId="166" fontId="3" fillId="0" borderId="0" applyFont="0" applyFill="0" applyBorder="0" applyAlignment="0" applyProtection="0"/>
    <xf numFmtId="0" fontId="3" fillId="0" borderId="0" applyFont="0" applyFill="0" applyBorder="0" applyAlignment="0" applyProtection="0"/>
    <xf numFmtId="166" fontId="18" fillId="0" borderId="0" applyFont="0" applyFill="0" applyBorder="0" applyAlignment="0" applyProtection="0"/>
  </cellStyleXfs>
  <cellXfs count="86">
    <xf numFmtId="0" fontId="0" fillId="0" borderId="0" xfId="0"/>
    <xf numFmtId="0" fontId="2" fillId="2" borderId="0" xfId="1" applyFont="1" applyFill="1" applyAlignment="1">
      <alignment horizontal="right" vertical="center" wrapText="1"/>
    </xf>
    <xf numFmtId="0" fontId="2" fillId="0" borderId="0" xfId="1" applyFont="1" applyFill="1" applyAlignment="1">
      <alignment horizontal="right"/>
    </xf>
    <xf numFmtId="0" fontId="2" fillId="2" borderId="0" xfId="1" applyFont="1" applyFill="1" applyAlignment="1">
      <alignment horizontal="center" vertical="center" wrapText="1"/>
    </xf>
    <xf numFmtId="164" fontId="4" fillId="2" borderId="1" xfId="2" applyNumberFormat="1"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5" fillId="2" borderId="0" xfId="2" applyFont="1" applyFill="1" applyAlignment="1">
      <alignment vertical="center" wrapText="1"/>
    </xf>
    <xf numFmtId="0" fontId="2" fillId="2" borderId="2" xfId="2" applyFont="1" applyFill="1" applyBorder="1" applyAlignment="1">
      <alignment horizontal="center" vertical="center" wrapText="1"/>
    </xf>
    <xf numFmtId="0" fontId="6" fillId="2" borderId="2" xfId="0" applyFont="1" applyFill="1" applyBorder="1" applyAlignment="1">
      <alignment horizontal="center" vertical="center" wrapText="1"/>
    </xf>
    <xf numFmtId="2" fontId="2" fillId="2" borderId="2" xfId="2" applyNumberFormat="1" applyFont="1" applyFill="1" applyBorder="1" applyAlignment="1">
      <alignment horizontal="center" vertical="center" wrapText="1"/>
    </xf>
    <xf numFmtId="0" fontId="4" fillId="2" borderId="2" xfId="2" applyFont="1" applyFill="1" applyBorder="1" applyAlignment="1">
      <alignment horizontal="center" vertical="center" wrapText="1"/>
    </xf>
    <xf numFmtId="0" fontId="4" fillId="2" borderId="2" xfId="2" applyFont="1" applyFill="1" applyBorder="1" applyAlignment="1">
      <alignment horizontal="justify" vertical="center" wrapText="1"/>
    </xf>
    <xf numFmtId="165" fontId="4" fillId="2" borderId="2" xfId="3" applyNumberFormat="1" applyFont="1" applyFill="1" applyBorder="1" applyAlignment="1">
      <alignment horizontal="center" vertical="center" wrapText="1"/>
    </xf>
    <xf numFmtId="165" fontId="2" fillId="2" borderId="2" xfId="3" applyNumberFormat="1" applyFont="1" applyFill="1" applyBorder="1" applyAlignment="1">
      <alignment horizontal="center" vertical="center" wrapText="1"/>
    </xf>
    <xf numFmtId="165" fontId="7" fillId="2" borderId="2" xfId="3" applyNumberFormat="1" applyFont="1" applyFill="1" applyBorder="1" applyAlignment="1">
      <alignment horizontal="center" vertical="center" wrapText="1"/>
    </xf>
    <xf numFmtId="0" fontId="8" fillId="2" borderId="0" xfId="2" applyFont="1" applyFill="1" applyAlignment="1">
      <alignment vertical="center" wrapText="1"/>
    </xf>
    <xf numFmtId="0" fontId="2" fillId="2" borderId="3" xfId="2" applyFont="1" applyFill="1" applyBorder="1" applyAlignment="1">
      <alignment horizontal="center" vertical="center" wrapText="1"/>
    </xf>
    <xf numFmtId="0" fontId="9" fillId="2" borderId="2" xfId="2" applyFont="1" applyFill="1" applyBorder="1" applyAlignment="1">
      <alignment horizontal="justify" vertical="center" wrapText="1"/>
    </xf>
    <xf numFmtId="165" fontId="2" fillId="2" borderId="2" xfId="4" applyNumberFormat="1" applyFont="1" applyFill="1" applyBorder="1" applyAlignment="1">
      <alignment horizontal="center" vertical="center" wrapText="1"/>
    </xf>
    <xf numFmtId="0" fontId="2" fillId="2" borderId="2" xfId="2" applyFont="1" applyFill="1" applyBorder="1" applyAlignment="1">
      <alignment horizontal="justify" vertical="center" wrapText="1"/>
    </xf>
    <xf numFmtId="165"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2" xfId="2" applyNumberFormat="1" applyFont="1" applyFill="1" applyBorder="1" applyAlignment="1">
      <alignment horizontal="justify" vertical="center" wrapText="1"/>
    </xf>
    <xf numFmtId="0" fontId="12" fillId="2" borderId="0" xfId="2" applyFont="1" applyFill="1" applyAlignment="1">
      <alignment vertical="center" wrapText="1"/>
    </xf>
    <xf numFmtId="3" fontId="4" fillId="2" borderId="2" xfId="2" applyNumberFormat="1" applyFont="1" applyFill="1" applyBorder="1" applyAlignment="1">
      <alignment horizontal="center" vertical="center" wrapText="1"/>
    </xf>
    <xf numFmtId="3" fontId="4" fillId="2" borderId="2" xfId="2" applyNumberFormat="1" applyFont="1" applyFill="1" applyBorder="1" applyAlignment="1">
      <alignment horizontal="justify" vertical="center" wrapText="1"/>
    </xf>
    <xf numFmtId="0" fontId="2" fillId="2" borderId="2" xfId="1" applyFont="1" applyFill="1" applyBorder="1" applyAlignment="1">
      <alignment horizontal="justify" vertical="center" wrapText="1"/>
    </xf>
    <xf numFmtId="0" fontId="4" fillId="2" borderId="2" xfId="2" quotePrefix="1" applyFont="1" applyFill="1" applyBorder="1" applyAlignment="1">
      <alignment horizontal="justify" vertical="center" wrapText="1"/>
    </xf>
    <xf numFmtId="0" fontId="5" fillId="3" borderId="0" xfId="2" applyFont="1" applyFill="1" applyAlignment="1">
      <alignment vertical="center" wrapText="1"/>
    </xf>
    <xf numFmtId="49" fontId="4" fillId="2" borderId="5" xfId="5" applyNumberFormat="1" applyFont="1" applyFill="1" applyBorder="1" applyAlignment="1">
      <alignment horizontal="center" vertical="center" wrapText="1"/>
    </xf>
    <xf numFmtId="49" fontId="4" fillId="2" borderId="6" xfId="5" applyNumberFormat="1" applyFont="1" applyFill="1" applyBorder="1" applyAlignment="1">
      <alignment horizontal="center" vertical="center" wrapText="1"/>
    </xf>
    <xf numFmtId="165" fontId="5" fillId="2" borderId="0" xfId="2" applyNumberFormat="1" applyFont="1" applyFill="1" applyAlignment="1">
      <alignment vertical="center" wrapText="1"/>
    </xf>
    <xf numFmtId="49" fontId="2" fillId="2" borderId="2" xfId="5" applyNumberFormat="1" applyFont="1" applyFill="1" applyBorder="1" applyAlignment="1">
      <alignment horizontal="center" vertical="center" wrapText="1"/>
    </xf>
    <xf numFmtId="0" fontId="2" fillId="2" borderId="2" xfId="5" applyNumberFormat="1" applyFont="1" applyFill="1" applyBorder="1" applyAlignment="1">
      <alignment horizontal="justify" vertical="center" wrapText="1"/>
    </xf>
    <xf numFmtId="165" fontId="12" fillId="2" borderId="0" xfId="2" applyNumberFormat="1" applyFont="1" applyFill="1" applyAlignment="1">
      <alignment vertical="center" wrapText="1"/>
    </xf>
    <xf numFmtId="0" fontId="2" fillId="2" borderId="2" xfId="2" applyNumberFormat="1" applyFont="1" applyFill="1" applyBorder="1" applyAlignment="1">
      <alignment horizontal="justify" vertical="center" wrapText="1"/>
    </xf>
    <xf numFmtId="0" fontId="13" fillId="2" borderId="2" xfId="2" applyFont="1" applyFill="1" applyBorder="1" applyAlignment="1">
      <alignment horizontal="center" vertical="center" wrapText="1"/>
    </xf>
    <xf numFmtId="0" fontId="13" fillId="2" borderId="2" xfId="2" applyFont="1" applyFill="1" applyBorder="1" applyAlignment="1">
      <alignment horizontal="justify" vertical="center" wrapText="1"/>
    </xf>
    <xf numFmtId="165" fontId="9" fillId="2" borderId="2" xfId="3" applyNumberFormat="1" applyFont="1" applyFill="1" applyBorder="1" applyAlignment="1">
      <alignment horizontal="center" vertical="center" wrapText="1"/>
    </xf>
    <xf numFmtId="165" fontId="4" fillId="2" borderId="2" xfId="2" applyNumberFormat="1" applyFont="1" applyFill="1" applyBorder="1" applyAlignment="1">
      <alignment horizontal="center" vertical="center" wrapText="1"/>
    </xf>
    <xf numFmtId="165" fontId="12" fillId="0" borderId="0" xfId="2" applyNumberFormat="1" applyFont="1" applyFill="1" applyBorder="1" applyAlignment="1">
      <alignment horizontal="center" vertical="center" wrapText="1"/>
    </xf>
    <xf numFmtId="49" fontId="2" fillId="2" borderId="3" xfId="1" applyNumberFormat="1" applyFont="1" applyFill="1" applyBorder="1" applyAlignment="1">
      <alignment horizontal="center" vertical="center" wrapText="1"/>
    </xf>
    <xf numFmtId="0" fontId="9" fillId="2" borderId="2" xfId="0" applyFont="1" applyFill="1" applyBorder="1" applyAlignment="1">
      <alignment horizontal="justify" vertical="center" wrapText="1"/>
    </xf>
    <xf numFmtId="49" fontId="2" fillId="2" borderId="2" xfId="1" applyNumberFormat="1" applyFont="1" applyFill="1" applyBorder="1" applyAlignment="1">
      <alignment horizontal="center" vertical="center" wrapText="1"/>
    </xf>
    <xf numFmtId="0" fontId="14" fillId="2" borderId="0" xfId="2" applyFont="1" applyFill="1" applyAlignment="1">
      <alignment vertical="center" wrapText="1"/>
    </xf>
    <xf numFmtId="0" fontId="12" fillId="0" borderId="0" xfId="2" applyFont="1" applyFill="1" applyAlignment="1">
      <alignment vertical="center" wrapText="1"/>
    </xf>
    <xf numFmtId="165" fontId="12" fillId="0" borderId="0" xfId="2" applyNumberFormat="1" applyFont="1" applyFill="1" applyAlignment="1">
      <alignment vertical="center" wrapText="1"/>
    </xf>
    <xf numFmtId="0" fontId="14" fillId="0" borderId="0" xfId="2" applyFont="1" applyFill="1" applyAlignment="1">
      <alignment vertical="center" wrapText="1"/>
    </xf>
    <xf numFmtId="3" fontId="2" fillId="2" borderId="5" xfId="2" applyNumberFormat="1" applyFont="1" applyFill="1" applyBorder="1" applyAlignment="1">
      <alignment horizontal="center" vertical="center" wrapText="1"/>
    </xf>
    <xf numFmtId="0" fontId="2" fillId="2" borderId="2" xfId="2" applyFont="1" applyFill="1" applyBorder="1" applyAlignment="1">
      <alignment horizontal="justify" vertical="center"/>
    </xf>
    <xf numFmtId="49" fontId="4" fillId="2" borderId="7" xfId="5" applyNumberFormat="1" applyFont="1" applyFill="1" applyBorder="1" applyAlignment="1">
      <alignment horizontal="justify" vertical="center" wrapText="1"/>
    </xf>
    <xf numFmtId="0" fontId="9" fillId="2" borderId="2" xfId="0" applyFont="1" applyFill="1" applyBorder="1" applyAlignment="1">
      <alignment horizontal="justify" vertical="center" wrapText="1" readingOrder="1"/>
    </xf>
    <xf numFmtId="165" fontId="2" fillId="2" borderId="5" xfId="3" applyNumberFormat="1" applyFont="1" applyFill="1" applyBorder="1" applyAlignment="1">
      <alignment horizontal="center" vertical="center" wrapText="1"/>
    </xf>
    <xf numFmtId="165" fontId="2" fillId="2" borderId="0" xfId="3" applyNumberFormat="1" applyFont="1" applyFill="1" applyBorder="1" applyAlignment="1">
      <alignment horizontal="center" vertical="center" wrapText="1"/>
    </xf>
    <xf numFmtId="49" fontId="2" fillId="2" borderId="2" xfId="2" applyNumberFormat="1" applyFont="1" applyFill="1" applyBorder="1" applyAlignment="1" applyProtection="1">
      <alignment horizontal="center" vertical="center" wrapText="1"/>
    </xf>
    <xf numFmtId="49" fontId="9" fillId="2" borderId="8" xfId="2" applyNumberFormat="1" applyFont="1" applyFill="1" applyBorder="1" applyAlignment="1" applyProtection="1">
      <alignment horizontal="justify" vertical="center" wrapText="1"/>
    </xf>
    <xf numFmtId="49" fontId="9" fillId="2" borderId="2" xfId="2" applyNumberFormat="1" applyFont="1" applyFill="1" applyBorder="1" applyAlignment="1" applyProtection="1">
      <alignment horizontal="justify" vertical="center" wrapText="1"/>
    </xf>
    <xf numFmtId="0" fontId="2" fillId="2" borderId="2" xfId="2" applyFont="1" applyFill="1" applyBorder="1" applyAlignment="1">
      <alignment horizontal="center" vertical="center"/>
    </xf>
    <xf numFmtId="0" fontId="2" fillId="3" borderId="2" xfId="2" applyFont="1" applyFill="1" applyBorder="1" applyAlignment="1">
      <alignment horizontal="center" vertical="center"/>
    </xf>
    <xf numFmtId="0" fontId="2" fillId="3" borderId="2" xfId="2" applyFont="1" applyFill="1" applyBorder="1" applyAlignment="1">
      <alignment horizontal="justify" vertical="center" wrapText="1"/>
    </xf>
    <xf numFmtId="0" fontId="9" fillId="2" borderId="4" xfId="2" applyFont="1" applyFill="1" applyBorder="1" applyAlignment="1">
      <alignment horizontal="justify" vertical="center" wrapText="1"/>
    </xf>
    <xf numFmtId="0" fontId="2" fillId="2" borderId="4" xfId="2" applyFont="1" applyFill="1" applyBorder="1" applyAlignment="1">
      <alignment horizontal="justify" vertical="center" wrapText="1"/>
    </xf>
    <xf numFmtId="0" fontId="5" fillId="2" borderId="0" xfId="2" applyFont="1" applyFill="1" applyAlignment="1">
      <alignment horizontal="center" vertical="center" wrapText="1"/>
    </xf>
    <xf numFmtId="0" fontId="9" fillId="2" borderId="2" xfId="2" applyNumberFormat="1" applyFont="1" applyFill="1" applyBorder="1" applyAlignment="1">
      <alignment horizontal="justify" vertical="center" wrapText="1"/>
    </xf>
    <xf numFmtId="165" fontId="2" fillId="2" borderId="4" xfId="3" applyNumberFormat="1" applyFont="1" applyFill="1" applyBorder="1" applyAlignment="1">
      <alignment horizontal="center" vertical="center" wrapText="1"/>
    </xf>
    <xf numFmtId="0" fontId="9" fillId="2" borderId="2" xfId="2" applyFont="1" applyFill="1" applyBorder="1" applyAlignment="1">
      <alignment horizontal="center" vertical="center"/>
    </xf>
    <xf numFmtId="49" fontId="4" fillId="2" borderId="2" xfId="5" applyNumberFormat="1" applyFont="1" applyFill="1" applyBorder="1" applyAlignment="1">
      <alignment horizontal="left" vertical="center" wrapText="1"/>
    </xf>
    <xf numFmtId="0" fontId="2" fillId="2" borderId="0" xfId="2" applyFont="1" applyFill="1" applyAlignment="1">
      <alignment horizontal="center" vertical="center" wrapText="1"/>
    </xf>
    <xf numFmtId="0" fontId="16" fillId="2" borderId="0" xfId="2" applyFont="1" applyFill="1" applyBorder="1" applyAlignment="1">
      <alignment horizontal="justify" vertical="center" wrapText="1"/>
    </xf>
    <xf numFmtId="0" fontId="17" fillId="2" borderId="0" xfId="2" applyFont="1" applyFill="1" applyBorder="1" applyAlignment="1">
      <alignment horizontal="center" vertical="center" wrapText="1"/>
    </xf>
    <xf numFmtId="0" fontId="5" fillId="2" borderId="0" xfId="2" applyFont="1" applyFill="1" applyBorder="1" applyAlignment="1">
      <alignment vertical="center" wrapText="1"/>
    </xf>
    <xf numFmtId="0" fontId="16" fillId="2" borderId="0" xfId="2" applyFont="1" applyFill="1" applyAlignment="1">
      <alignment horizontal="justify" vertical="center" wrapText="1"/>
    </xf>
    <xf numFmtId="0" fontId="17" fillId="2" borderId="0" xfId="2" applyFont="1" applyFill="1" applyAlignment="1">
      <alignment horizontal="center" vertical="center" wrapText="1"/>
    </xf>
    <xf numFmtId="0" fontId="19" fillId="2" borderId="0" xfId="2" applyFont="1" applyFill="1" applyBorder="1" applyAlignment="1">
      <alignment horizontal="center" vertical="center" wrapText="1"/>
    </xf>
    <xf numFmtId="165" fontId="7" fillId="0" borderId="2" xfId="3" applyNumberFormat="1" applyFont="1" applyFill="1" applyBorder="1" applyAlignment="1">
      <alignment horizontal="center" vertical="center" wrapText="1"/>
    </xf>
    <xf numFmtId="0" fontId="2" fillId="2" borderId="0" xfId="1" applyFont="1" applyFill="1" applyAlignment="1">
      <alignment horizontal="right" vertical="center" wrapText="1"/>
    </xf>
    <xf numFmtId="0" fontId="2" fillId="2" borderId="0" xfId="1" applyFont="1" applyFill="1" applyAlignment="1">
      <alignment horizontal="center" vertical="center" wrapText="1"/>
    </xf>
    <xf numFmtId="164" fontId="2" fillId="2" borderId="1" xfId="2" applyNumberFormat="1" applyFont="1" applyFill="1" applyBorder="1" applyAlignment="1">
      <alignment horizontal="right" vertical="center" wrapText="1"/>
    </xf>
    <xf numFmtId="3" fontId="2" fillId="2" borderId="3" xfId="2" applyNumberFormat="1" applyFont="1" applyFill="1" applyBorder="1" applyAlignment="1">
      <alignment horizontal="center" vertical="center" wrapText="1"/>
    </xf>
    <xf numFmtId="3" fontId="2" fillId="2" borderId="4" xfId="2" applyNumberFormat="1" applyFont="1" applyFill="1" applyBorder="1" applyAlignment="1">
      <alignment horizontal="center" vertical="center" wrapText="1"/>
    </xf>
    <xf numFmtId="49" fontId="4" fillId="2" borderId="5" xfId="5" applyNumberFormat="1" applyFont="1" applyFill="1" applyBorder="1" applyAlignment="1">
      <alignment horizontal="left" vertical="center" wrapText="1"/>
    </xf>
    <xf numFmtId="49" fontId="4" fillId="2" borderId="6" xfId="5" applyNumberFormat="1" applyFont="1" applyFill="1" applyBorder="1" applyAlignment="1">
      <alignment horizontal="left" vertical="center" wrapText="1"/>
    </xf>
    <xf numFmtId="0" fontId="13" fillId="0" borderId="2" xfId="2" applyFont="1" applyFill="1" applyBorder="1" applyAlignment="1">
      <alignment horizontal="center" vertical="center" wrapText="1"/>
    </xf>
    <xf numFmtId="0" fontId="13" fillId="0" borderId="2" xfId="2" applyFont="1" applyFill="1" applyBorder="1" applyAlignment="1">
      <alignment horizontal="justify" vertical="center" wrapText="1"/>
    </xf>
    <xf numFmtId="165" fontId="2" fillId="0" borderId="2" xfId="3" applyNumberFormat="1" applyFont="1" applyFill="1" applyBorder="1" applyAlignment="1">
      <alignment horizontal="center" vertical="center" wrapText="1"/>
    </xf>
    <xf numFmtId="165" fontId="9" fillId="0" borderId="2" xfId="3" applyNumberFormat="1" applyFont="1" applyFill="1" applyBorder="1" applyAlignment="1">
      <alignment horizontal="center" vertical="center" wrapText="1"/>
    </xf>
  </cellXfs>
  <cellStyles count="11">
    <cellStyle name="Обычный" xfId="0" builtinId="0"/>
    <cellStyle name="Обычный 2" xfId="6"/>
    <cellStyle name="Обычный 2 2" xfId="2"/>
    <cellStyle name="Обычный 2 3" xfId="1"/>
    <cellStyle name="Обычный 3" xfId="7"/>
    <cellStyle name="Обычный_Лист2" xfId="5"/>
    <cellStyle name="Процентный 2" xfId="4"/>
    <cellStyle name="Финансовый 2" xfId="8"/>
    <cellStyle name="Финансовый 2 2 2" xfId="3"/>
    <cellStyle name="Финансовый 2 5" xfId="9"/>
    <cellStyle name="Финансовый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consultantplus://offline/ref=D42EAC7BD398020209D35F6AF6672FBA6F13F77B84F225875A8095FA102A9B2D8E358CD609751112B9E7A4869E64DFF883BAA8D38BAB06D8YDV9M" TargetMode="External"/><Relationship Id="rId2" Type="http://schemas.openxmlformats.org/officeDocument/2006/relationships/hyperlink" Target="consultantplus://offline/ref=A5C545EE8C1C93B0B058E1FFE19DF454C219EB0B98198F2DC0D7B691EFFF64CC26DC8ECE4D9F7B181B1727911B979A94C0CB426D4AE9j9HFG" TargetMode="External"/><Relationship Id="rId1" Type="http://schemas.openxmlformats.org/officeDocument/2006/relationships/hyperlink" Target="consultantplus://offline/ref=988EC015ECBBF128B41797C3F93EFEE418A639455C871F0F56FDEF5480375203D55CBFEB8F11FA2C863F8EB8F7B01CF71C7C854735E60A15i2XAK" TargetMode="External"/><Relationship Id="rId6" Type="http://schemas.openxmlformats.org/officeDocument/2006/relationships/printerSettings" Target="../printerSettings/printerSettings1.bin"/><Relationship Id="rId5" Type="http://schemas.openxmlformats.org/officeDocument/2006/relationships/hyperlink" Target="consultantplus://offline/ref=64FC3C9F96C0230A0CECA4E56C028B5E86A06F799E50F1FABBE4A6CFAC6E9A2AB2A69A82FE33DE9CACC0441FC29EF02FFBFA7ABCF960A970JDh7G" TargetMode="External"/><Relationship Id="rId4" Type="http://schemas.openxmlformats.org/officeDocument/2006/relationships/hyperlink" Target="consultantplus://offline/ref=D42EAC7BD398020209D35F6AF6672FBA6F13F77B84F225875A8095FA102A9B2D8E358CD609751112B9E7A4869E64DFF883BAA8D38BAB06D8YDV9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R282"/>
  <sheetViews>
    <sheetView tabSelected="1" zoomScaleNormal="100" workbookViewId="0">
      <pane xSplit="4" ySplit="4" topLeftCell="E115" activePane="bottomRight" state="frozen"/>
      <selection pane="topRight" activeCell="E1" sqref="E1"/>
      <selection pane="bottomLeft" activeCell="A5" sqref="A5"/>
      <selection pane="bottomRight" activeCell="E248" sqref="E248"/>
    </sheetView>
  </sheetViews>
  <sheetFormatPr defaultColWidth="9.140625" defaultRowHeight="18.75" x14ac:dyDescent="0.25"/>
  <cols>
    <col min="1" max="1" width="28.28515625" style="67" customWidth="1"/>
    <col min="2" max="2" width="63.7109375" style="71" customWidth="1"/>
    <col min="3" max="3" width="0.28515625" style="72" hidden="1" customWidth="1"/>
    <col min="4" max="5" width="14.140625" style="72" customWidth="1"/>
    <col min="6" max="6" width="10.42578125" style="72" customWidth="1"/>
    <col min="7" max="7" width="16.42578125" style="72" customWidth="1"/>
    <col min="8" max="8" width="14.85546875" style="72" hidden="1" customWidth="1"/>
    <col min="9" max="9" width="14.85546875" style="72" customWidth="1"/>
    <col min="10" max="10" width="13.5703125" style="72" customWidth="1"/>
    <col min="11" max="11" width="6.28515625" style="72" customWidth="1"/>
    <col min="12" max="12" width="16.42578125" style="72" hidden="1" customWidth="1"/>
    <col min="13" max="14" width="14.5703125" style="72" customWidth="1"/>
    <col min="15" max="15" width="5.5703125" style="72" customWidth="1"/>
    <col min="16" max="16" width="10.140625" style="6" bestFit="1" customWidth="1"/>
    <col min="17" max="17" width="11" style="6" customWidth="1"/>
    <col min="18" max="16384" width="9.140625" style="6"/>
  </cols>
  <sheetData>
    <row r="1" spans="1:250" s="2" customFormat="1" ht="15.75" x14ac:dyDescent="0.25">
      <c r="A1" s="75" t="s">
        <v>0</v>
      </c>
      <c r="B1" s="75"/>
      <c r="C1" s="75"/>
      <c r="D1" s="75"/>
      <c r="E1" s="75"/>
      <c r="F1" s="75"/>
      <c r="G1" s="75"/>
      <c r="H1" s="75"/>
      <c r="I1" s="75"/>
      <c r="J1" s="75"/>
      <c r="K1" s="75"/>
      <c r="L1" s="1"/>
      <c r="M1" s="1"/>
      <c r="N1" s="1"/>
      <c r="O1" s="1"/>
    </row>
    <row r="2" spans="1:250" s="2" customFormat="1" ht="15.75" x14ac:dyDescent="0.25">
      <c r="A2" s="76" t="s">
        <v>1</v>
      </c>
      <c r="B2" s="76"/>
      <c r="C2" s="76"/>
      <c r="D2" s="76"/>
      <c r="E2" s="76"/>
      <c r="F2" s="76"/>
      <c r="G2" s="76"/>
      <c r="H2" s="76"/>
      <c r="I2" s="76"/>
      <c r="J2" s="76"/>
      <c r="K2" s="76"/>
      <c r="L2" s="3"/>
      <c r="M2" s="3"/>
      <c r="N2" s="3"/>
      <c r="O2" s="3"/>
    </row>
    <row r="3" spans="1:250" ht="21" customHeight="1" x14ac:dyDescent="0.25">
      <c r="A3" s="4"/>
      <c r="B3" s="4"/>
      <c r="C3" s="4"/>
      <c r="D3" s="4"/>
      <c r="E3" s="4"/>
      <c r="F3" s="5"/>
      <c r="G3" s="4"/>
      <c r="H3" s="4"/>
      <c r="I3" s="4"/>
      <c r="J3" s="4"/>
      <c r="K3" s="5"/>
      <c r="L3" s="77" t="s">
        <v>2</v>
      </c>
      <c r="M3" s="77"/>
      <c r="N3" s="77"/>
      <c r="O3" s="77"/>
    </row>
    <row r="4" spans="1:250" ht="61.5" customHeight="1" x14ac:dyDescent="0.25">
      <c r="A4" s="7" t="s">
        <v>3</v>
      </c>
      <c r="B4" s="7" t="s">
        <v>4</v>
      </c>
      <c r="C4" s="7" t="s">
        <v>5</v>
      </c>
      <c r="D4" s="7" t="s">
        <v>6</v>
      </c>
      <c r="E4" s="8" t="s">
        <v>7</v>
      </c>
      <c r="F4" s="7" t="s">
        <v>8</v>
      </c>
      <c r="G4" s="7" t="s">
        <v>9</v>
      </c>
      <c r="H4" s="9" t="s">
        <v>5</v>
      </c>
      <c r="I4" s="9" t="s">
        <v>10</v>
      </c>
      <c r="J4" s="8" t="s">
        <v>11</v>
      </c>
      <c r="K4" s="9" t="s">
        <v>8</v>
      </c>
      <c r="L4" s="9" t="s">
        <v>5</v>
      </c>
      <c r="M4" s="9" t="s">
        <v>12</v>
      </c>
      <c r="N4" s="8" t="s">
        <v>13</v>
      </c>
      <c r="O4" s="9" t="s">
        <v>8</v>
      </c>
    </row>
    <row r="5" spans="1:250" s="15" customFormat="1" ht="31.5" x14ac:dyDescent="0.25">
      <c r="A5" s="10" t="s">
        <v>14</v>
      </c>
      <c r="B5" s="11" t="s">
        <v>15</v>
      </c>
      <c r="C5" s="12">
        <f t="shared" ref="C5" si="0">SUM(C7:C14)</f>
        <v>1557179</v>
      </c>
      <c r="D5" s="12">
        <f>SUM(D7:D14)</f>
        <v>1563179</v>
      </c>
      <c r="E5" s="12">
        <f>SUM(E7:E14)</f>
        <v>1563179</v>
      </c>
      <c r="F5" s="13">
        <f>E5-D5</f>
        <v>0</v>
      </c>
      <c r="G5" s="14"/>
      <c r="H5" s="12">
        <f>SUM(H7:H12)</f>
        <v>1704427.7000000002</v>
      </c>
      <c r="I5" s="12">
        <f>SUM(I7:I12)</f>
        <v>1704427.7000000002</v>
      </c>
      <c r="J5" s="12">
        <f>SUM(J7:J12)</f>
        <v>1704427.7000000002</v>
      </c>
      <c r="K5" s="13">
        <f>J5-I5</f>
        <v>0</v>
      </c>
      <c r="L5" s="12">
        <f>SUM(L7:L12)</f>
        <v>1840410.1</v>
      </c>
      <c r="M5" s="12">
        <f>SUM(M7:M12)</f>
        <v>1840410.1</v>
      </c>
      <c r="N5" s="12">
        <f>SUM(N7:N12)</f>
        <v>1840410.1</v>
      </c>
      <c r="O5" s="13">
        <f>N5-M5</f>
        <v>0</v>
      </c>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row>
    <row r="6" spans="1:250" ht="63" x14ac:dyDescent="0.25">
      <c r="A6" s="16"/>
      <c r="B6" s="17" t="s">
        <v>16</v>
      </c>
      <c r="C6" s="18">
        <f>(C7+C8+C9+C10)*17.84669555/32.8466955+C11+(C12*17.84669555/32.78922429)</f>
        <v>847720.88059343724</v>
      </c>
      <c r="D6" s="18">
        <f>((D7+D8+D9+D10)*17.84669555/32.8466955)+D11+(D12*17.84669555/32.78922429)+(D13*17.84669555/32.84669555)+(D14*17.84669555/32.78922429)</f>
        <v>851004.02043644455</v>
      </c>
      <c r="E6" s="18">
        <f>((E7+E8+E9+E10)*17.84669555/32.8466955)+E11+(E12*17.84669555/32.78922429)+(E13*17.84669555/32.84669555)+(E14*17.84669555/32.78922429)</f>
        <v>851269.72716399608</v>
      </c>
      <c r="F6" s="13">
        <f t="shared" ref="F6:F69" si="1">E6-D6</f>
        <v>265.70672755152918</v>
      </c>
      <c r="G6" s="14"/>
      <c r="H6" s="18">
        <f>((H7+H8+H9+H10)*17.9654867/32.9654867)+H11+(H12*17.9654867/32.90801544)</f>
        <v>930583.58001780987</v>
      </c>
      <c r="I6" s="18">
        <f>((I7+I8+I9+I10)*17.9654867/32.9654867)+I11+(I12*17.9654867/32.90801544)</f>
        <v>930583.58001780987</v>
      </c>
      <c r="J6" s="18">
        <f>((J7+J8+J9+J10)*17.9654867/32.9654867)+J11+(J12*17.9654867/32.90801544)</f>
        <v>930583.58001780987</v>
      </c>
      <c r="K6" s="13">
        <f t="shared" ref="K6:K69" si="2">J6-I6</f>
        <v>0</v>
      </c>
      <c r="L6" s="18">
        <f>((L7+L8+L9+L10)*17.49429208/32.49429208)+L11+(L12*17.49429208/32.43682082)</f>
        <v>992594.84611531394</v>
      </c>
      <c r="M6" s="18">
        <f>((M7+M8+M9+M10)*17.49429208/32.49429208)+M11+(M12*17.49429208/32.43682082)</f>
        <v>992594.84611531394</v>
      </c>
      <c r="N6" s="18">
        <f>((N7+N8+N9+N10)*17.49429208/32.49429208)+N11+(N12*17.49429208/32.43682082)</f>
        <v>992594.84611531394</v>
      </c>
      <c r="O6" s="13">
        <f t="shared" ref="O6:O69" si="3">N6-M6</f>
        <v>0</v>
      </c>
    </row>
    <row r="7" spans="1:250" ht="78.75" x14ac:dyDescent="0.25">
      <c r="A7" s="78" t="s">
        <v>17</v>
      </c>
      <c r="B7" s="19" t="s">
        <v>18</v>
      </c>
      <c r="C7" s="13">
        <v>1391252.7</v>
      </c>
      <c r="D7" s="13">
        <v>1352122.7</v>
      </c>
      <c r="E7" s="13">
        <v>1348563.8</v>
      </c>
      <c r="F7" s="13">
        <f t="shared" si="1"/>
        <v>-3558.8999999999069</v>
      </c>
      <c r="G7" s="14" t="s">
        <v>19</v>
      </c>
      <c r="H7" s="20">
        <v>1531815.3</v>
      </c>
      <c r="I7" s="20">
        <v>1531815.3</v>
      </c>
      <c r="J7" s="20">
        <v>1531815.3</v>
      </c>
      <c r="K7" s="13">
        <f t="shared" si="2"/>
        <v>0</v>
      </c>
      <c r="L7" s="20">
        <v>1661513</v>
      </c>
      <c r="M7" s="20">
        <v>1661513</v>
      </c>
      <c r="N7" s="20">
        <v>1661513</v>
      </c>
      <c r="O7" s="13">
        <f t="shared" si="3"/>
        <v>0</v>
      </c>
    </row>
    <row r="8" spans="1:250" ht="63" x14ac:dyDescent="0.25">
      <c r="A8" s="79"/>
      <c r="B8" s="19" t="s">
        <v>20</v>
      </c>
      <c r="C8" s="13">
        <v>52919.8</v>
      </c>
      <c r="D8" s="13">
        <v>52919.8</v>
      </c>
      <c r="E8" s="13">
        <v>52919.8</v>
      </c>
      <c r="F8" s="13">
        <f t="shared" si="1"/>
        <v>0</v>
      </c>
      <c r="G8" s="14"/>
      <c r="H8" s="20">
        <v>54598.3</v>
      </c>
      <c r="I8" s="20">
        <v>54598.3</v>
      </c>
      <c r="J8" s="20">
        <v>54598.3</v>
      </c>
      <c r="K8" s="13">
        <f t="shared" si="2"/>
        <v>0</v>
      </c>
      <c r="L8" s="20">
        <v>55916.800000000003</v>
      </c>
      <c r="M8" s="20">
        <v>55916.800000000003</v>
      </c>
      <c r="N8" s="20">
        <v>55916.800000000003</v>
      </c>
      <c r="O8" s="13">
        <f t="shared" si="3"/>
        <v>0</v>
      </c>
    </row>
    <row r="9" spans="1:250" ht="110.25" x14ac:dyDescent="0.25">
      <c r="A9" s="21" t="s">
        <v>21</v>
      </c>
      <c r="B9" s="22" t="s">
        <v>22</v>
      </c>
      <c r="C9" s="13">
        <v>5500</v>
      </c>
      <c r="D9" s="13">
        <v>5500</v>
      </c>
      <c r="E9" s="13">
        <v>5500</v>
      </c>
      <c r="F9" s="13">
        <f t="shared" si="1"/>
        <v>0</v>
      </c>
      <c r="G9" s="14"/>
      <c r="H9" s="20">
        <v>5760</v>
      </c>
      <c r="I9" s="20">
        <v>5760</v>
      </c>
      <c r="J9" s="20">
        <v>5760</v>
      </c>
      <c r="K9" s="13">
        <f t="shared" si="2"/>
        <v>0</v>
      </c>
      <c r="L9" s="20">
        <v>6030</v>
      </c>
      <c r="M9" s="20">
        <v>6030</v>
      </c>
      <c r="N9" s="20">
        <v>6030</v>
      </c>
      <c r="O9" s="13">
        <f t="shared" si="3"/>
        <v>0</v>
      </c>
    </row>
    <row r="10" spans="1:250" ht="47.25" x14ac:dyDescent="0.25">
      <c r="A10" s="21" t="s">
        <v>23</v>
      </c>
      <c r="B10" s="19" t="s">
        <v>24</v>
      </c>
      <c r="C10" s="13">
        <v>17315.400000000001</v>
      </c>
      <c r="D10" s="13">
        <v>17315.400000000001</v>
      </c>
      <c r="E10" s="13">
        <v>4315.3999999999996</v>
      </c>
      <c r="F10" s="13">
        <f t="shared" si="1"/>
        <v>-13000.000000000002</v>
      </c>
      <c r="G10" s="14" t="s">
        <v>19</v>
      </c>
      <c r="H10" s="20">
        <v>17779.099999999999</v>
      </c>
      <c r="I10" s="20">
        <v>17779.099999999999</v>
      </c>
      <c r="J10" s="20">
        <v>17779.099999999999</v>
      </c>
      <c r="K10" s="13">
        <f t="shared" si="2"/>
        <v>0</v>
      </c>
      <c r="L10" s="20">
        <v>18077.5</v>
      </c>
      <c r="M10" s="20">
        <v>18077.5</v>
      </c>
      <c r="N10" s="20">
        <v>18077.5</v>
      </c>
      <c r="O10" s="13">
        <f t="shared" si="3"/>
        <v>0</v>
      </c>
    </row>
    <row r="11" spans="1:250" s="23" customFormat="1" ht="94.5" x14ac:dyDescent="0.25">
      <c r="A11" s="21" t="s">
        <v>25</v>
      </c>
      <c r="B11" s="22" t="s">
        <v>26</v>
      </c>
      <c r="C11" s="13">
        <v>3441.1</v>
      </c>
      <c r="D11" s="13">
        <v>3441.1</v>
      </c>
      <c r="E11" s="13">
        <v>4000</v>
      </c>
      <c r="F11" s="13">
        <f t="shared" si="1"/>
        <v>558.90000000000009</v>
      </c>
      <c r="G11" s="14" t="s">
        <v>19</v>
      </c>
      <c r="H11" s="20">
        <v>3561</v>
      </c>
      <c r="I11" s="20">
        <v>3561</v>
      </c>
      <c r="J11" s="20">
        <v>3561</v>
      </c>
      <c r="K11" s="13">
        <f t="shared" si="2"/>
        <v>0</v>
      </c>
      <c r="L11" s="20">
        <v>3602.8</v>
      </c>
      <c r="M11" s="20">
        <v>3602.8</v>
      </c>
      <c r="N11" s="20">
        <v>3602.8</v>
      </c>
      <c r="O11" s="13">
        <f t="shared" si="3"/>
        <v>0</v>
      </c>
    </row>
    <row r="12" spans="1:250" s="23" customFormat="1" ht="110.25" x14ac:dyDescent="0.25">
      <c r="A12" s="21" t="s">
        <v>27</v>
      </c>
      <c r="B12" s="22" t="s">
        <v>28</v>
      </c>
      <c r="C12" s="13">
        <v>86750</v>
      </c>
      <c r="D12" s="13">
        <v>86750</v>
      </c>
      <c r="E12" s="13">
        <v>86750</v>
      </c>
      <c r="F12" s="13">
        <f t="shared" si="1"/>
        <v>0</v>
      </c>
      <c r="G12" s="14"/>
      <c r="H12" s="20">
        <v>90914</v>
      </c>
      <c r="I12" s="20">
        <v>90914</v>
      </c>
      <c r="J12" s="20">
        <v>90914</v>
      </c>
      <c r="K12" s="13">
        <f t="shared" si="2"/>
        <v>0</v>
      </c>
      <c r="L12" s="20">
        <v>95270</v>
      </c>
      <c r="M12" s="20">
        <v>95270</v>
      </c>
      <c r="N12" s="20">
        <v>95270</v>
      </c>
      <c r="O12" s="13">
        <f t="shared" si="3"/>
        <v>0</v>
      </c>
    </row>
    <row r="13" spans="1:250" s="23" customFormat="1" ht="63" x14ac:dyDescent="0.25">
      <c r="A13" s="21" t="s">
        <v>29</v>
      </c>
      <c r="B13" s="22" t="s">
        <v>30</v>
      </c>
      <c r="C13" s="13">
        <v>0</v>
      </c>
      <c r="D13" s="13">
        <v>20830</v>
      </c>
      <c r="E13" s="13">
        <v>25830</v>
      </c>
      <c r="F13" s="13">
        <f t="shared" si="1"/>
        <v>5000</v>
      </c>
      <c r="G13" s="14" t="s">
        <v>19</v>
      </c>
      <c r="H13" s="20">
        <v>0</v>
      </c>
      <c r="I13" s="20">
        <v>0</v>
      </c>
      <c r="J13" s="20">
        <v>0</v>
      </c>
      <c r="K13" s="13">
        <f t="shared" si="2"/>
        <v>0</v>
      </c>
      <c r="L13" s="20">
        <v>0</v>
      </c>
      <c r="M13" s="20">
        <v>0</v>
      </c>
      <c r="N13" s="20">
        <v>0</v>
      </c>
      <c r="O13" s="13">
        <f t="shared" si="3"/>
        <v>0</v>
      </c>
    </row>
    <row r="14" spans="1:250" s="23" customFormat="1" ht="63" x14ac:dyDescent="0.25">
      <c r="A14" s="21" t="s">
        <v>31</v>
      </c>
      <c r="B14" s="22" t="s">
        <v>32</v>
      </c>
      <c r="C14" s="13">
        <v>0</v>
      </c>
      <c r="D14" s="13">
        <v>24300</v>
      </c>
      <c r="E14" s="13">
        <v>35300</v>
      </c>
      <c r="F14" s="13">
        <f t="shared" si="1"/>
        <v>11000</v>
      </c>
      <c r="G14" s="14" t="s">
        <v>19</v>
      </c>
      <c r="H14" s="20">
        <v>0</v>
      </c>
      <c r="I14" s="20">
        <v>0</v>
      </c>
      <c r="J14" s="20">
        <v>0</v>
      </c>
      <c r="K14" s="13">
        <f t="shared" si="2"/>
        <v>0</v>
      </c>
      <c r="L14" s="20">
        <v>0</v>
      </c>
      <c r="M14" s="20">
        <v>0</v>
      </c>
      <c r="N14" s="20">
        <v>0</v>
      </c>
      <c r="O14" s="13">
        <f t="shared" si="3"/>
        <v>0</v>
      </c>
    </row>
    <row r="15" spans="1:250" ht="31.5" x14ac:dyDescent="0.25">
      <c r="A15" s="24" t="s">
        <v>33</v>
      </c>
      <c r="B15" s="25" t="s">
        <v>34</v>
      </c>
      <c r="C15" s="12">
        <f t="shared" ref="C15:N15" si="4">SUM(C16:C23)</f>
        <v>33082.5</v>
      </c>
      <c r="D15" s="12">
        <f t="shared" si="4"/>
        <v>33082.5</v>
      </c>
      <c r="E15" s="12">
        <f t="shared" si="4"/>
        <v>33082.5</v>
      </c>
      <c r="F15" s="13">
        <f t="shared" si="1"/>
        <v>0</v>
      </c>
      <c r="G15" s="12"/>
      <c r="H15" s="12">
        <f t="shared" si="4"/>
        <v>35740.300000000003</v>
      </c>
      <c r="I15" s="12">
        <f t="shared" si="4"/>
        <v>35740.300000000003</v>
      </c>
      <c r="J15" s="12">
        <f t="shared" si="4"/>
        <v>35740.300000000003</v>
      </c>
      <c r="K15" s="13">
        <f t="shared" si="2"/>
        <v>0</v>
      </c>
      <c r="L15" s="12">
        <f t="shared" si="4"/>
        <v>36767.4</v>
      </c>
      <c r="M15" s="12">
        <f t="shared" si="4"/>
        <v>36767.4</v>
      </c>
      <c r="N15" s="12">
        <f t="shared" si="4"/>
        <v>36767.4</v>
      </c>
      <c r="O15" s="13">
        <f t="shared" si="3"/>
        <v>0</v>
      </c>
    </row>
    <row r="16" spans="1:250" ht="126" x14ac:dyDescent="0.25">
      <c r="A16" s="21" t="s">
        <v>35</v>
      </c>
      <c r="B16" s="26" t="s">
        <v>36</v>
      </c>
      <c r="C16" s="13">
        <v>16030.3</v>
      </c>
      <c r="D16" s="13">
        <v>0</v>
      </c>
      <c r="E16" s="13">
        <v>0</v>
      </c>
      <c r="F16" s="13">
        <f t="shared" si="1"/>
        <v>0</v>
      </c>
      <c r="G16" s="14"/>
      <c r="H16" s="13">
        <v>17078.400000000001</v>
      </c>
      <c r="I16" s="13">
        <v>0</v>
      </c>
      <c r="J16" s="13">
        <v>0</v>
      </c>
      <c r="K16" s="13">
        <f t="shared" si="2"/>
        <v>0</v>
      </c>
      <c r="L16" s="13">
        <v>17528.599999999999</v>
      </c>
      <c r="M16" s="13">
        <v>0</v>
      </c>
      <c r="N16" s="13">
        <v>0</v>
      </c>
      <c r="O16" s="13">
        <f t="shared" si="3"/>
        <v>0</v>
      </c>
    </row>
    <row r="17" spans="1:250" ht="141.75" x14ac:dyDescent="0.25">
      <c r="A17" s="21" t="s">
        <v>37</v>
      </c>
      <c r="B17" s="26" t="s">
        <v>38</v>
      </c>
      <c r="C17" s="13">
        <v>93.4</v>
      </c>
      <c r="D17" s="13">
        <v>0</v>
      </c>
      <c r="E17" s="13">
        <v>0</v>
      </c>
      <c r="F17" s="13">
        <f t="shared" si="1"/>
        <v>0</v>
      </c>
      <c r="G17" s="14"/>
      <c r="H17" s="13">
        <v>99.6</v>
      </c>
      <c r="I17" s="13">
        <v>0</v>
      </c>
      <c r="J17" s="13">
        <v>0</v>
      </c>
      <c r="K17" s="13">
        <f t="shared" si="2"/>
        <v>0</v>
      </c>
      <c r="L17" s="13">
        <v>102.2</v>
      </c>
      <c r="M17" s="13">
        <v>0</v>
      </c>
      <c r="N17" s="13">
        <v>0</v>
      </c>
      <c r="O17" s="13">
        <f t="shared" si="3"/>
        <v>0</v>
      </c>
    </row>
    <row r="18" spans="1:250" ht="126" x14ac:dyDescent="0.25">
      <c r="A18" s="21" t="s">
        <v>39</v>
      </c>
      <c r="B18" s="26" t="s">
        <v>40</v>
      </c>
      <c r="C18" s="13">
        <v>19068.8</v>
      </c>
      <c r="D18" s="13">
        <v>0</v>
      </c>
      <c r="E18" s="13">
        <v>0</v>
      </c>
      <c r="F18" s="13">
        <f t="shared" si="1"/>
        <v>0</v>
      </c>
      <c r="G18" s="14"/>
      <c r="H18" s="13">
        <v>20824.900000000001</v>
      </c>
      <c r="I18" s="13">
        <v>0</v>
      </c>
      <c r="J18" s="13">
        <v>0</v>
      </c>
      <c r="K18" s="13">
        <f t="shared" si="2"/>
        <v>0</v>
      </c>
      <c r="L18" s="13">
        <v>21376.3</v>
      </c>
      <c r="M18" s="13">
        <v>0</v>
      </c>
      <c r="N18" s="13">
        <v>0</v>
      </c>
      <c r="O18" s="13">
        <f t="shared" si="3"/>
        <v>0</v>
      </c>
    </row>
    <row r="19" spans="1:250" s="23" customFormat="1" ht="126" x14ac:dyDescent="0.25">
      <c r="A19" s="21" t="s">
        <v>41</v>
      </c>
      <c r="B19" s="26" t="s">
        <v>42</v>
      </c>
      <c r="C19" s="13">
        <v>-2110</v>
      </c>
      <c r="D19" s="13">
        <v>0</v>
      </c>
      <c r="E19" s="13">
        <v>0</v>
      </c>
      <c r="F19" s="13">
        <f t="shared" si="1"/>
        <v>0</v>
      </c>
      <c r="G19" s="14"/>
      <c r="H19" s="13">
        <v>-2262.6</v>
      </c>
      <c r="I19" s="13">
        <v>0</v>
      </c>
      <c r="J19" s="13">
        <v>0</v>
      </c>
      <c r="K19" s="13">
        <f t="shared" si="2"/>
        <v>0</v>
      </c>
      <c r="L19" s="13">
        <v>-2239.6999999999998</v>
      </c>
      <c r="M19" s="13">
        <v>0</v>
      </c>
      <c r="N19" s="13">
        <v>0</v>
      </c>
      <c r="O19" s="13">
        <f t="shared" si="3"/>
        <v>0</v>
      </c>
    </row>
    <row r="20" spans="1:250" ht="126" x14ac:dyDescent="0.25">
      <c r="A20" s="21" t="s">
        <v>43</v>
      </c>
      <c r="B20" s="26" t="s">
        <v>36</v>
      </c>
      <c r="C20" s="13">
        <v>0</v>
      </c>
      <c r="D20" s="13">
        <v>16030.3</v>
      </c>
      <c r="E20" s="13">
        <v>16030.3</v>
      </c>
      <c r="F20" s="13">
        <f t="shared" si="1"/>
        <v>0</v>
      </c>
      <c r="G20" s="14"/>
      <c r="H20" s="13">
        <v>0</v>
      </c>
      <c r="I20" s="13">
        <v>17078.400000000001</v>
      </c>
      <c r="J20" s="13">
        <v>17078.400000000001</v>
      </c>
      <c r="K20" s="13">
        <f t="shared" si="2"/>
        <v>0</v>
      </c>
      <c r="L20" s="13">
        <v>0</v>
      </c>
      <c r="M20" s="13">
        <v>17528.599999999999</v>
      </c>
      <c r="N20" s="13">
        <v>17528.599999999999</v>
      </c>
      <c r="O20" s="13">
        <f t="shared" si="3"/>
        <v>0</v>
      </c>
    </row>
    <row r="21" spans="1:250" ht="141.75" x14ac:dyDescent="0.25">
      <c r="A21" s="21" t="s">
        <v>44</v>
      </c>
      <c r="B21" s="26" t="s">
        <v>38</v>
      </c>
      <c r="C21" s="13">
        <v>0</v>
      </c>
      <c r="D21" s="13">
        <v>93.4</v>
      </c>
      <c r="E21" s="13">
        <v>93.4</v>
      </c>
      <c r="F21" s="13">
        <f t="shared" si="1"/>
        <v>0</v>
      </c>
      <c r="G21" s="14"/>
      <c r="H21" s="13">
        <v>0</v>
      </c>
      <c r="I21" s="13">
        <v>99.6</v>
      </c>
      <c r="J21" s="13">
        <v>99.6</v>
      </c>
      <c r="K21" s="13">
        <f t="shared" si="2"/>
        <v>0</v>
      </c>
      <c r="L21" s="13">
        <v>0</v>
      </c>
      <c r="M21" s="13">
        <v>102.2</v>
      </c>
      <c r="N21" s="13">
        <v>102.2</v>
      </c>
      <c r="O21" s="13">
        <f t="shared" si="3"/>
        <v>0</v>
      </c>
    </row>
    <row r="22" spans="1:250" ht="126" x14ac:dyDescent="0.25">
      <c r="A22" s="21" t="s">
        <v>45</v>
      </c>
      <c r="B22" s="26" t="s">
        <v>40</v>
      </c>
      <c r="C22" s="13">
        <v>0</v>
      </c>
      <c r="D22" s="13">
        <v>19068.8</v>
      </c>
      <c r="E22" s="13">
        <v>19068.8</v>
      </c>
      <c r="F22" s="13">
        <f t="shared" si="1"/>
        <v>0</v>
      </c>
      <c r="G22" s="14"/>
      <c r="H22" s="13">
        <v>0</v>
      </c>
      <c r="I22" s="13">
        <v>20824.900000000001</v>
      </c>
      <c r="J22" s="13">
        <v>20824.900000000001</v>
      </c>
      <c r="K22" s="13">
        <f t="shared" si="2"/>
        <v>0</v>
      </c>
      <c r="L22" s="13">
        <v>0</v>
      </c>
      <c r="M22" s="13">
        <v>21376.3</v>
      </c>
      <c r="N22" s="13">
        <v>21376.3</v>
      </c>
      <c r="O22" s="13">
        <f t="shared" si="3"/>
        <v>0</v>
      </c>
    </row>
    <row r="23" spans="1:250" s="23" customFormat="1" ht="126" x14ac:dyDescent="0.25">
      <c r="A23" s="21" t="s">
        <v>46</v>
      </c>
      <c r="B23" s="26" t="s">
        <v>42</v>
      </c>
      <c r="C23" s="13">
        <v>0</v>
      </c>
      <c r="D23" s="13">
        <v>-2110</v>
      </c>
      <c r="E23" s="13">
        <v>-2110</v>
      </c>
      <c r="F23" s="13">
        <f t="shared" si="1"/>
        <v>0</v>
      </c>
      <c r="G23" s="14"/>
      <c r="H23" s="13">
        <v>0</v>
      </c>
      <c r="I23" s="13">
        <v>-2262.6</v>
      </c>
      <c r="J23" s="13">
        <v>-2262.6</v>
      </c>
      <c r="K23" s="13">
        <f t="shared" si="2"/>
        <v>0</v>
      </c>
      <c r="L23" s="13">
        <v>0</v>
      </c>
      <c r="M23" s="13">
        <v>-2239.6999999999998</v>
      </c>
      <c r="N23" s="13">
        <v>-2239.6999999999998</v>
      </c>
      <c r="O23" s="13">
        <f t="shared" si="3"/>
        <v>0</v>
      </c>
    </row>
    <row r="24" spans="1:250" s="28" customFormat="1" ht="15.75" x14ac:dyDescent="0.25">
      <c r="A24" s="10" t="s">
        <v>47</v>
      </c>
      <c r="B24" s="27" t="s">
        <v>48</v>
      </c>
      <c r="C24" s="12">
        <f>C25+C29+C30+C31</f>
        <v>406620</v>
      </c>
      <c r="D24" s="12">
        <f>D25+D29+D30+D31</f>
        <v>485811.7</v>
      </c>
      <c r="E24" s="12">
        <f>E25+E29+E30+E31</f>
        <v>485811.7</v>
      </c>
      <c r="F24" s="13">
        <f t="shared" si="1"/>
        <v>0</v>
      </c>
      <c r="G24" s="14"/>
      <c r="H24" s="12">
        <f>H25+H29+H30+H31</f>
        <v>414432.10000000003</v>
      </c>
      <c r="I24" s="12">
        <f>I25+I29+I30+I31</f>
        <v>414432.10000000003</v>
      </c>
      <c r="J24" s="12">
        <f>J25+J29+J30+J31</f>
        <v>414432.10000000003</v>
      </c>
      <c r="K24" s="13">
        <f t="shared" si="2"/>
        <v>0</v>
      </c>
      <c r="L24" s="12">
        <f>L25+L29+L30+L31</f>
        <v>422500.1</v>
      </c>
      <c r="M24" s="12">
        <f>M25+M29+M30+M31</f>
        <v>422500.1</v>
      </c>
      <c r="N24" s="12">
        <f>N25+N29+N30+N31</f>
        <v>422500.1</v>
      </c>
      <c r="O24" s="13">
        <f t="shared" si="3"/>
        <v>0</v>
      </c>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c r="IF24" s="23"/>
      <c r="IG24" s="23"/>
      <c r="IH24" s="23"/>
      <c r="II24" s="23"/>
      <c r="IJ24" s="23"/>
      <c r="IK24" s="23"/>
      <c r="IL24" s="23"/>
      <c r="IM24" s="23"/>
      <c r="IN24" s="23"/>
      <c r="IO24" s="23"/>
      <c r="IP24" s="23"/>
    </row>
    <row r="25" spans="1:250" s="28" customFormat="1" ht="31.5" x14ac:dyDescent="0.25">
      <c r="A25" s="10" t="s">
        <v>49</v>
      </c>
      <c r="B25" s="11" t="s">
        <v>50</v>
      </c>
      <c r="C25" s="12">
        <f>C26+C27+C28</f>
        <v>382213.6</v>
      </c>
      <c r="D25" s="12">
        <f>D26+D27+D28</f>
        <v>461680.3</v>
      </c>
      <c r="E25" s="12">
        <f>E26+E27+E28</f>
        <v>461680.3</v>
      </c>
      <c r="F25" s="13">
        <f t="shared" si="1"/>
        <v>0</v>
      </c>
      <c r="G25" s="14"/>
      <c r="H25" s="12">
        <f>H26+H27+H28</f>
        <v>389857.9</v>
      </c>
      <c r="I25" s="12">
        <f>I26+I27+I28</f>
        <v>389857.9</v>
      </c>
      <c r="J25" s="12">
        <f>J26+J27+J28</f>
        <v>389857.9</v>
      </c>
      <c r="K25" s="13">
        <f t="shared" si="2"/>
        <v>0</v>
      </c>
      <c r="L25" s="12">
        <f>L26+L27+L28</f>
        <v>397655</v>
      </c>
      <c r="M25" s="12">
        <f>M26+M27+M28</f>
        <v>397655</v>
      </c>
      <c r="N25" s="12">
        <f>N26+N27+N28</f>
        <v>397655</v>
      </c>
      <c r="O25" s="13">
        <f t="shared" si="3"/>
        <v>0</v>
      </c>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row>
    <row r="26" spans="1:250" s="28" customFormat="1" ht="31.5" x14ac:dyDescent="0.25">
      <c r="A26" s="7" t="s">
        <v>51</v>
      </c>
      <c r="B26" s="19" t="s">
        <v>52</v>
      </c>
      <c r="C26" s="13">
        <v>295713.59999999998</v>
      </c>
      <c r="D26" s="13">
        <v>308815.5</v>
      </c>
      <c r="E26" s="13">
        <v>308815.5</v>
      </c>
      <c r="F26" s="13">
        <f t="shared" si="1"/>
        <v>0</v>
      </c>
      <c r="G26" s="14"/>
      <c r="H26" s="13">
        <v>302857.90000000002</v>
      </c>
      <c r="I26" s="13">
        <v>302857.90000000002</v>
      </c>
      <c r="J26" s="13">
        <v>302857.90000000002</v>
      </c>
      <c r="K26" s="13">
        <f t="shared" si="2"/>
        <v>0</v>
      </c>
      <c r="L26" s="13">
        <v>309655</v>
      </c>
      <c r="M26" s="13">
        <v>309655</v>
      </c>
      <c r="N26" s="13">
        <v>309655</v>
      </c>
      <c r="O26" s="13">
        <f t="shared" si="3"/>
        <v>0</v>
      </c>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row>
    <row r="27" spans="1:250" ht="47.25" x14ac:dyDescent="0.25">
      <c r="A27" s="7" t="s">
        <v>53</v>
      </c>
      <c r="B27" s="19" t="s">
        <v>54</v>
      </c>
      <c r="C27" s="13">
        <v>0</v>
      </c>
      <c r="D27" s="13">
        <v>0</v>
      </c>
      <c r="E27" s="13">
        <v>0</v>
      </c>
      <c r="F27" s="13">
        <f t="shared" si="1"/>
        <v>0</v>
      </c>
      <c r="G27" s="14"/>
      <c r="H27" s="13">
        <v>0</v>
      </c>
      <c r="I27" s="13">
        <v>0</v>
      </c>
      <c r="J27" s="13">
        <v>0</v>
      </c>
      <c r="K27" s="13">
        <f t="shared" si="2"/>
        <v>0</v>
      </c>
      <c r="L27" s="13">
        <v>0</v>
      </c>
      <c r="M27" s="13">
        <v>0</v>
      </c>
      <c r="N27" s="13">
        <v>0</v>
      </c>
      <c r="O27" s="13">
        <f t="shared" si="3"/>
        <v>0</v>
      </c>
    </row>
    <row r="28" spans="1:250" ht="63" x14ac:dyDescent="0.25">
      <c r="A28" s="7" t="s">
        <v>55</v>
      </c>
      <c r="B28" s="19" t="s">
        <v>56</v>
      </c>
      <c r="C28" s="13">
        <v>86500</v>
      </c>
      <c r="D28" s="13">
        <v>152864.79999999999</v>
      </c>
      <c r="E28" s="13">
        <v>152864.79999999999</v>
      </c>
      <c r="F28" s="13">
        <f t="shared" si="1"/>
        <v>0</v>
      </c>
      <c r="G28" s="14"/>
      <c r="H28" s="13">
        <v>87000</v>
      </c>
      <c r="I28" s="13">
        <v>87000</v>
      </c>
      <c r="J28" s="13">
        <v>87000</v>
      </c>
      <c r="K28" s="13">
        <f t="shared" si="2"/>
        <v>0</v>
      </c>
      <c r="L28" s="13">
        <v>88000</v>
      </c>
      <c r="M28" s="13">
        <v>88000</v>
      </c>
      <c r="N28" s="13">
        <v>88000</v>
      </c>
      <c r="O28" s="13">
        <f t="shared" si="3"/>
        <v>0</v>
      </c>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c r="IF28" s="23"/>
      <c r="IG28" s="23"/>
      <c r="IH28" s="23"/>
      <c r="II28" s="23"/>
      <c r="IJ28" s="23"/>
      <c r="IK28" s="23"/>
      <c r="IL28" s="23"/>
      <c r="IM28" s="23"/>
      <c r="IN28" s="23"/>
      <c r="IO28" s="23"/>
      <c r="IP28" s="23"/>
    </row>
    <row r="29" spans="1:250" ht="31.5" x14ac:dyDescent="0.25">
      <c r="A29" s="7" t="s">
        <v>57</v>
      </c>
      <c r="B29" s="19" t="s">
        <v>58</v>
      </c>
      <c r="C29" s="13">
        <v>100.5</v>
      </c>
      <c r="D29" s="13">
        <v>100.5</v>
      </c>
      <c r="E29" s="13">
        <v>100.5</v>
      </c>
      <c r="F29" s="13">
        <f t="shared" si="1"/>
        <v>0</v>
      </c>
      <c r="G29" s="14"/>
      <c r="H29" s="13">
        <v>0</v>
      </c>
      <c r="I29" s="13">
        <v>0</v>
      </c>
      <c r="J29" s="13">
        <v>0</v>
      </c>
      <c r="K29" s="13">
        <f t="shared" si="2"/>
        <v>0</v>
      </c>
      <c r="L29" s="13">
        <v>0</v>
      </c>
      <c r="M29" s="13">
        <v>0</v>
      </c>
      <c r="N29" s="13">
        <v>0</v>
      </c>
      <c r="O29" s="13">
        <f t="shared" si="3"/>
        <v>0</v>
      </c>
    </row>
    <row r="30" spans="1:250" s="23" customFormat="1" ht="15.75" x14ac:dyDescent="0.25">
      <c r="A30" s="7" t="s">
        <v>59</v>
      </c>
      <c r="B30" s="19" t="s">
        <v>60</v>
      </c>
      <c r="C30" s="13">
        <v>480</v>
      </c>
      <c r="D30" s="13">
        <v>205</v>
      </c>
      <c r="E30" s="13">
        <v>205</v>
      </c>
      <c r="F30" s="13">
        <f t="shared" si="1"/>
        <v>0</v>
      </c>
      <c r="G30" s="14"/>
      <c r="H30" s="13">
        <v>480</v>
      </c>
      <c r="I30" s="13">
        <v>480</v>
      </c>
      <c r="J30" s="13">
        <v>480</v>
      </c>
      <c r="K30" s="13">
        <f t="shared" si="2"/>
        <v>0</v>
      </c>
      <c r="L30" s="13">
        <v>480</v>
      </c>
      <c r="M30" s="13">
        <v>480</v>
      </c>
      <c r="N30" s="13">
        <v>480</v>
      </c>
      <c r="O30" s="13">
        <f t="shared" si="3"/>
        <v>0</v>
      </c>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row>
    <row r="31" spans="1:250" ht="31.5" x14ac:dyDescent="0.25">
      <c r="A31" s="7" t="s">
        <v>61</v>
      </c>
      <c r="B31" s="19" t="s">
        <v>62</v>
      </c>
      <c r="C31" s="13">
        <v>23825.9</v>
      </c>
      <c r="D31" s="13">
        <v>23825.9</v>
      </c>
      <c r="E31" s="13">
        <v>23825.9</v>
      </c>
      <c r="F31" s="13">
        <f t="shared" si="1"/>
        <v>0</v>
      </c>
      <c r="G31" s="14"/>
      <c r="H31" s="13">
        <v>24094.2</v>
      </c>
      <c r="I31" s="13">
        <v>24094.2</v>
      </c>
      <c r="J31" s="13">
        <v>24094.2</v>
      </c>
      <c r="K31" s="13">
        <f t="shared" si="2"/>
        <v>0</v>
      </c>
      <c r="L31" s="13">
        <v>24365.1</v>
      </c>
      <c r="M31" s="13">
        <v>24365.1</v>
      </c>
      <c r="N31" s="13">
        <v>24365.1</v>
      </c>
      <c r="O31" s="13">
        <f t="shared" si="3"/>
        <v>0</v>
      </c>
    </row>
    <row r="32" spans="1:250" s="23" customFormat="1" ht="15.75" x14ac:dyDescent="0.25">
      <c r="A32" s="10" t="s">
        <v>63</v>
      </c>
      <c r="B32" s="27" t="s">
        <v>64</v>
      </c>
      <c r="C32" s="12">
        <f>C33+C34</f>
        <v>170008.6</v>
      </c>
      <c r="D32" s="12">
        <f>D33+D34</f>
        <v>170008.6</v>
      </c>
      <c r="E32" s="12">
        <f>E33+E34</f>
        <v>170008.6</v>
      </c>
      <c r="F32" s="13">
        <f t="shared" si="1"/>
        <v>0</v>
      </c>
      <c r="G32" s="14"/>
      <c r="H32" s="12">
        <f>H33+H34</f>
        <v>176997</v>
      </c>
      <c r="I32" s="12">
        <f>I33+I34</f>
        <v>176997</v>
      </c>
      <c r="J32" s="12">
        <f>J33+J34</f>
        <v>176997</v>
      </c>
      <c r="K32" s="13">
        <f t="shared" si="2"/>
        <v>0</v>
      </c>
      <c r="L32" s="12">
        <f>L33+L34</f>
        <v>176997.2</v>
      </c>
      <c r="M32" s="12">
        <f>M33+M34</f>
        <v>176997.2</v>
      </c>
      <c r="N32" s="12">
        <f>N33+N34</f>
        <v>176997.2</v>
      </c>
      <c r="O32" s="13">
        <f t="shared" si="3"/>
        <v>0</v>
      </c>
    </row>
    <row r="33" spans="1:250" s="23" customFormat="1" ht="47.25" x14ac:dyDescent="0.25">
      <c r="A33" s="7" t="s">
        <v>65</v>
      </c>
      <c r="B33" s="19" t="s">
        <v>66</v>
      </c>
      <c r="C33" s="13">
        <v>72808.600000000006</v>
      </c>
      <c r="D33" s="13">
        <v>72808.600000000006</v>
      </c>
      <c r="E33" s="13">
        <v>72808.600000000006</v>
      </c>
      <c r="F33" s="13">
        <f t="shared" si="1"/>
        <v>0</v>
      </c>
      <c r="G33" s="14"/>
      <c r="H33" s="13">
        <v>79797</v>
      </c>
      <c r="I33" s="13">
        <v>79797</v>
      </c>
      <c r="J33" s="13">
        <v>79797</v>
      </c>
      <c r="K33" s="13">
        <f t="shared" si="2"/>
        <v>0</v>
      </c>
      <c r="L33" s="13">
        <v>79797.2</v>
      </c>
      <c r="M33" s="13">
        <v>79797.2</v>
      </c>
      <c r="N33" s="13">
        <v>79797.2</v>
      </c>
      <c r="O33" s="13">
        <f t="shared" si="3"/>
        <v>0</v>
      </c>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c r="IN33" s="6"/>
      <c r="IO33" s="6"/>
      <c r="IP33" s="6"/>
    </row>
    <row r="34" spans="1:250" s="23" customFormat="1" ht="15.75" x14ac:dyDescent="0.25">
      <c r="A34" s="7" t="s">
        <v>67</v>
      </c>
      <c r="B34" s="11" t="s">
        <v>68</v>
      </c>
      <c r="C34" s="12">
        <f>C35+C36</f>
        <v>97200</v>
      </c>
      <c r="D34" s="12">
        <f>D35+D36</f>
        <v>97200</v>
      </c>
      <c r="E34" s="12">
        <f>E35+E36</f>
        <v>97200</v>
      </c>
      <c r="F34" s="13">
        <f t="shared" si="1"/>
        <v>0</v>
      </c>
      <c r="G34" s="14"/>
      <c r="H34" s="12">
        <f>H35+H36</f>
        <v>97200</v>
      </c>
      <c r="I34" s="12">
        <f>I35+I36</f>
        <v>97200</v>
      </c>
      <c r="J34" s="12">
        <f>J35+J36</f>
        <v>97200</v>
      </c>
      <c r="K34" s="13">
        <f t="shared" si="2"/>
        <v>0</v>
      </c>
      <c r="L34" s="12">
        <f>L35+L36</f>
        <v>97200</v>
      </c>
      <c r="M34" s="12">
        <f>M35+M36</f>
        <v>97200</v>
      </c>
      <c r="N34" s="12">
        <f>N35+N36</f>
        <v>97200</v>
      </c>
      <c r="O34" s="13">
        <f t="shared" si="3"/>
        <v>0</v>
      </c>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6"/>
      <c r="DN34" s="6"/>
      <c r="DO34" s="6"/>
      <c r="DP34" s="6"/>
      <c r="DQ34" s="6"/>
      <c r="DR34" s="6"/>
      <c r="DS34" s="6"/>
      <c r="DT34" s="6"/>
      <c r="DU34" s="6"/>
      <c r="DV34" s="6"/>
      <c r="DW34" s="6"/>
      <c r="DX34" s="6"/>
      <c r="DY34" s="6"/>
      <c r="DZ34" s="6"/>
      <c r="EA34" s="6"/>
      <c r="EB34" s="6"/>
      <c r="EC34" s="6"/>
      <c r="ED34" s="6"/>
      <c r="EE34" s="6"/>
      <c r="EF34" s="6"/>
      <c r="EG34" s="6"/>
      <c r="EH34" s="6"/>
      <c r="EI34" s="6"/>
      <c r="EJ34" s="6"/>
      <c r="EK34" s="6"/>
      <c r="EL34" s="6"/>
      <c r="EM34" s="6"/>
      <c r="EN34" s="6"/>
      <c r="EO34" s="6"/>
      <c r="EP34" s="6"/>
      <c r="EQ34" s="6"/>
      <c r="ER34" s="6"/>
      <c r="ES34" s="6"/>
      <c r="ET34" s="6"/>
      <c r="EU34" s="6"/>
      <c r="EV34" s="6"/>
      <c r="EW34" s="6"/>
      <c r="EX34" s="6"/>
      <c r="EY34" s="6"/>
      <c r="EZ34" s="6"/>
      <c r="FA34" s="6"/>
      <c r="FB34" s="6"/>
      <c r="FC34" s="6"/>
      <c r="FD34" s="6"/>
      <c r="FE34" s="6"/>
      <c r="FF34" s="6"/>
      <c r="FG34" s="6"/>
      <c r="FH34" s="6"/>
      <c r="FI34" s="6"/>
      <c r="FJ34" s="6"/>
      <c r="FK34" s="6"/>
      <c r="FL34" s="6"/>
      <c r="FM34" s="6"/>
      <c r="FN34" s="6"/>
      <c r="FO34" s="6"/>
      <c r="FP34" s="6"/>
      <c r="FQ34" s="6"/>
      <c r="FR34" s="6"/>
      <c r="FS34" s="6"/>
      <c r="FT34" s="6"/>
      <c r="FU34" s="6"/>
      <c r="FV34" s="6"/>
      <c r="FW34" s="6"/>
      <c r="FX34" s="6"/>
      <c r="FY34" s="6"/>
      <c r="FZ34" s="6"/>
      <c r="GA34" s="6"/>
      <c r="GB34" s="6"/>
      <c r="GC34" s="6"/>
      <c r="GD34" s="6"/>
      <c r="GE34" s="6"/>
      <c r="GF34" s="6"/>
      <c r="GG34" s="6"/>
      <c r="GH34" s="6"/>
      <c r="GI34" s="6"/>
      <c r="GJ34" s="6"/>
      <c r="GK34" s="6"/>
      <c r="GL34" s="6"/>
      <c r="GM34" s="6"/>
      <c r="GN34" s="6"/>
      <c r="GO34" s="6"/>
      <c r="GP34" s="6"/>
      <c r="GQ34" s="6"/>
      <c r="GR34" s="6"/>
      <c r="GS34" s="6"/>
      <c r="GT34" s="6"/>
      <c r="GU34" s="6"/>
      <c r="GV34" s="6"/>
      <c r="GW34" s="6"/>
      <c r="GX34" s="6"/>
      <c r="GY34" s="6"/>
      <c r="GZ34" s="6"/>
      <c r="HA34" s="6"/>
      <c r="HB34" s="6"/>
      <c r="HC34" s="6"/>
      <c r="HD34" s="6"/>
      <c r="HE34" s="6"/>
      <c r="HF34" s="6"/>
      <c r="HG34" s="6"/>
      <c r="HH34" s="6"/>
      <c r="HI34" s="6"/>
      <c r="HJ34" s="6"/>
      <c r="HK34" s="6"/>
      <c r="HL34" s="6"/>
      <c r="HM34" s="6"/>
      <c r="HN34" s="6"/>
      <c r="HO34" s="6"/>
      <c r="HP34" s="6"/>
      <c r="HQ34" s="6"/>
      <c r="HR34" s="6"/>
      <c r="HS34" s="6"/>
      <c r="HT34" s="6"/>
      <c r="HU34" s="6"/>
      <c r="HV34" s="6"/>
      <c r="HW34" s="6"/>
      <c r="HX34" s="6"/>
      <c r="HY34" s="6"/>
      <c r="HZ34" s="6"/>
      <c r="IA34" s="6"/>
      <c r="IB34" s="6"/>
      <c r="IC34" s="6"/>
      <c r="ID34" s="6"/>
      <c r="IE34" s="6"/>
      <c r="IF34" s="6"/>
      <c r="IG34" s="6"/>
      <c r="IH34" s="6"/>
      <c r="II34" s="6"/>
      <c r="IJ34" s="6"/>
      <c r="IK34" s="6"/>
      <c r="IL34" s="6"/>
      <c r="IM34" s="6"/>
      <c r="IN34" s="6"/>
      <c r="IO34" s="6"/>
      <c r="IP34" s="6"/>
    </row>
    <row r="35" spans="1:250" s="23" customFormat="1" ht="31.5" x14ac:dyDescent="0.25">
      <c r="A35" s="7" t="s">
        <v>69</v>
      </c>
      <c r="B35" s="19" t="s">
        <v>70</v>
      </c>
      <c r="C35" s="13">
        <v>78400</v>
      </c>
      <c r="D35" s="13">
        <v>78400</v>
      </c>
      <c r="E35" s="13">
        <v>78400</v>
      </c>
      <c r="F35" s="13">
        <f t="shared" si="1"/>
        <v>0</v>
      </c>
      <c r="G35" s="14"/>
      <c r="H35" s="13">
        <v>78400</v>
      </c>
      <c r="I35" s="13">
        <v>78400</v>
      </c>
      <c r="J35" s="13">
        <v>78400</v>
      </c>
      <c r="K35" s="13">
        <f t="shared" si="2"/>
        <v>0</v>
      </c>
      <c r="L35" s="13">
        <v>78400</v>
      </c>
      <c r="M35" s="13">
        <v>78400</v>
      </c>
      <c r="N35" s="13">
        <v>78400</v>
      </c>
      <c r="O35" s="13">
        <f t="shared" si="3"/>
        <v>0</v>
      </c>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row>
    <row r="36" spans="1:250" s="23" customFormat="1" ht="31.5" x14ac:dyDescent="0.25">
      <c r="A36" s="7" t="s">
        <v>71</v>
      </c>
      <c r="B36" s="19" t="s">
        <v>72</v>
      </c>
      <c r="C36" s="13">
        <v>18800</v>
      </c>
      <c r="D36" s="13">
        <v>18800</v>
      </c>
      <c r="E36" s="13">
        <v>18800</v>
      </c>
      <c r="F36" s="13">
        <f t="shared" si="1"/>
        <v>0</v>
      </c>
      <c r="G36" s="14"/>
      <c r="H36" s="13">
        <v>18800</v>
      </c>
      <c r="I36" s="13">
        <v>18800</v>
      </c>
      <c r="J36" s="13">
        <v>18800</v>
      </c>
      <c r="K36" s="13">
        <f t="shared" si="2"/>
        <v>0</v>
      </c>
      <c r="L36" s="13">
        <v>18800</v>
      </c>
      <c r="M36" s="13">
        <v>18800</v>
      </c>
      <c r="N36" s="13">
        <v>18800</v>
      </c>
      <c r="O36" s="13">
        <f t="shared" si="3"/>
        <v>0</v>
      </c>
    </row>
    <row r="37" spans="1:250" ht="15.75" x14ac:dyDescent="0.25">
      <c r="A37" s="10" t="s">
        <v>73</v>
      </c>
      <c r="B37" s="11" t="s">
        <v>74</v>
      </c>
      <c r="C37" s="12">
        <f>SUM(C38:C40)</f>
        <v>25232.600000000002</v>
      </c>
      <c r="D37" s="12">
        <f>SUM(D38:D40)</f>
        <v>25232.600000000002</v>
      </c>
      <c r="E37" s="12">
        <f>SUM(E38:E40)</f>
        <v>25232.600000000002</v>
      </c>
      <c r="F37" s="13">
        <f t="shared" si="1"/>
        <v>0</v>
      </c>
      <c r="G37" s="14"/>
      <c r="H37" s="12">
        <f>SUM(H38:H40)</f>
        <v>25307.600000000002</v>
      </c>
      <c r="I37" s="12">
        <f>SUM(I38:I40)</f>
        <v>25307.600000000002</v>
      </c>
      <c r="J37" s="12">
        <f>SUM(J38:J40)</f>
        <v>25307.600000000002</v>
      </c>
      <c r="K37" s="13">
        <f t="shared" si="2"/>
        <v>0</v>
      </c>
      <c r="L37" s="12">
        <f>SUM(L38:L40)</f>
        <v>26651</v>
      </c>
      <c r="M37" s="12">
        <f>SUM(M38:M40)</f>
        <v>26651</v>
      </c>
      <c r="N37" s="12">
        <f>SUM(N38:N40)</f>
        <v>26651</v>
      </c>
      <c r="O37" s="13">
        <f t="shared" si="3"/>
        <v>0</v>
      </c>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c r="BS37" s="23"/>
      <c r="BT37" s="23"/>
      <c r="BU37" s="23"/>
      <c r="BV37" s="23"/>
      <c r="BW37" s="23"/>
      <c r="BX37" s="23"/>
      <c r="BY37" s="23"/>
      <c r="BZ37" s="23"/>
      <c r="CA37" s="23"/>
      <c r="CB37" s="23"/>
      <c r="CC37" s="23"/>
      <c r="CD37" s="23"/>
      <c r="CE37" s="23"/>
      <c r="CF37" s="23"/>
      <c r="CG37" s="23"/>
      <c r="CH37" s="23"/>
      <c r="CI37" s="23"/>
      <c r="CJ37" s="23"/>
      <c r="CK37" s="23"/>
      <c r="CL37" s="23"/>
      <c r="CM37" s="23"/>
      <c r="CN37" s="23"/>
      <c r="CO37" s="23"/>
      <c r="CP37" s="23"/>
      <c r="CQ37" s="23"/>
      <c r="CR37" s="23"/>
      <c r="CS37" s="23"/>
      <c r="CT37" s="23"/>
      <c r="CU37" s="23"/>
      <c r="CV37" s="23"/>
      <c r="CW37" s="23"/>
      <c r="CX37" s="23"/>
      <c r="CY37" s="23"/>
      <c r="CZ37" s="23"/>
      <c r="DA37" s="23"/>
      <c r="DB37" s="23"/>
      <c r="DC37" s="23"/>
      <c r="DD37" s="23"/>
      <c r="DE37" s="23"/>
      <c r="DF37" s="23"/>
      <c r="DG37" s="23"/>
      <c r="DH37" s="23"/>
      <c r="DI37" s="23"/>
      <c r="DJ37" s="23"/>
      <c r="DK37" s="23"/>
      <c r="DL37" s="23"/>
      <c r="DM37" s="23"/>
      <c r="DN37" s="23"/>
      <c r="DO37" s="23"/>
      <c r="DP37" s="23"/>
      <c r="DQ37" s="23"/>
      <c r="DR37" s="23"/>
      <c r="DS37" s="23"/>
      <c r="DT37" s="23"/>
      <c r="DU37" s="23"/>
      <c r="DV37" s="23"/>
      <c r="DW37" s="23"/>
      <c r="DX37" s="23"/>
      <c r="DY37" s="23"/>
      <c r="DZ37" s="23"/>
      <c r="EA37" s="23"/>
      <c r="EB37" s="23"/>
      <c r="EC37" s="23"/>
      <c r="ED37" s="23"/>
      <c r="EE37" s="23"/>
      <c r="EF37" s="23"/>
      <c r="EG37" s="23"/>
      <c r="EH37" s="23"/>
      <c r="EI37" s="23"/>
      <c r="EJ37" s="23"/>
      <c r="EK37" s="23"/>
      <c r="EL37" s="23"/>
      <c r="EM37" s="23"/>
      <c r="EN37" s="23"/>
      <c r="EO37" s="23"/>
      <c r="EP37" s="23"/>
      <c r="EQ37" s="23"/>
      <c r="ER37" s="23"/>
      <c r="ES37" s="23"/>
      <c r="ET37" s="23"/>
      <c r="EU37" s="23"/>
      <c r="EV37" s="23"/>
      <c r="EW37" s="23"/>
      <c r="EX37" s="23"/>
      <c r="EY37" s="23"/>
      <c r="EZ37" s="23"/>
      <c r="FA37" s="23"/>
      <c r="FB37" s="23"/>
      <c r="FC37" s="23"/>
      <c r="FD37" s="23"/>
      <c r="FE37" s="23"/>
      <c r="FF37" s="23"/>
      <c r="FG37" s="23"/>
      <c r="FH37" s="23"/>
      <c r="FI37" s="23"/>
      <c r="FJ37" s="23"/>
      <c r="FK37" s="23"/>
      <c r="FL37" s="23"/>
      <c r="FM37" s="23"/>
      <c r="FN37" s="23"/>
      <c r="FO37" s="23"/>
      <c r="FP37" s="23"/>
      <c r="FQ37" s="23"/>
      <c r="FR37" s="23"/>
      <c r="FS37" s="23"/>
      <c r="FT37" s="23"/>
      <c r="FU37" s="23"/>
      <c r="FV37" s="23"/>
      <c r="FW37" s="23"/>
      <c r="FX37" s="23"/>
      <c r="FY37" s="23"/>
      <c r="FZ37" s="23"/>
      <c r="GA37" s="23"/>
      <c r="GB37" s="23"/>
      <c r="GC37" s="23"/>
      <c r="GD37" s="23"/>
      <c r="GE37" s="23"/>
      <c r="GF37" s="23"/>
      <c r="GG37" s="23"/>
      <c r="GH37" s="23"/>
      <c r="GI37" s="23"/>
      <c r="GJ37" s="23"/>
      <c r="GK37" s="23"/>
      <c r="GL37" s="23"/>
      <c r="GM37" s="23"/>
      <c r="GN37" s="23"/>
      <c r="GO37" s="23"/>
      <c r="GP37" s="23"/>
      <c r="GQ37" s="23"/>
      <c r="GR37" s="23"/>
      <c r="GS37" s="23"/>
      <c r="GT37" s="23"/>
      <c r="GU37" s="23"/>
      <c r="GV37" s="23"/>
      <c r="GW37" s="23"/>
      <c r="GX37" s="23"/>
      <c r="GY37" s="23"/>
      <c r="GZ37" s="23"/>
      <c r="HA37" s="23"/>
      <c r="HB37" s="23"/>
      <c r="HC37" s="23"/>
      <c r="HD37" s="23"/>
      <c r="HE37" s="23"/>
      <c r="HF37" s="23"/>
      <c r="HG37" s="23"/>
      <c r="HH37" s="23"/>
      <c r="HI37" s="23"/>
      <c r="HJ37" s="23"/>
      <c r="HK37" s="23"/>
      <c r="HL37" s="23"/>
      <c r="HM37" s="23"/>
      <c r="HN37" s="23"/>
      <c r="HO37" s="23"/>
      <c r="HP37" s="23"/>
      <c r="HQ37" s="23"/>
      <c r="HR37" s="23"/>
      <c r="HS37" s="23"/>
      <c r="HT37" s="23"/>
      <c r="HU37" s="23"/>
      <c r="HV37" s="23"/>
      <c r="HW37" s="23"/>
      <c r="HX37" s="23"/>
      <c r="HY37" s="23"/>
      <c r="HZ37" s="23"/>
      <c r="IA37" s="23"/>
      <c r="IB37" s="23"/>
      <c r="IC37" s="23"/>
      <c r="ID37" s="23"/>
      <c r="IE37" s="23"/>
      <c r="IF37" s="23"/>
      <c r="IG37" s="23"/>
      <c r="IH37" s="23"/>
      <c r="II37" s="23"/>
      <c r="IJ37" s="23"/>
      <c r="IK37" s="23"/>
      <c r="IL37" s="23"/>
      <c r="IM37" s="23"/>
      <c r="IN37" s="23"/>
      <c r="IO37" s="23"/>
      <c r="IP37" s="23"/>
    </row>
    <row r="38" spans="1:250" ht="47.25" x14ac:dyDescent="0.25">
      <c r="A38" s="7" t="s">
        <v>75</v>
      </c>
      <c r="B38" s="19" t="s">
        <v>76</v>
      </c>
      <c r="C38" s="13">
        <v>25150.2</v>
      </c>
      <c r="D38" s="13">
        <v>25150.2</v>
      </c>
      <c r="E38" s="13">
        <v>25150.2</v>
      </c>
      <c r="F38" s="13">
        <f t="shared" si="1"/>
        <v>0</v>
      </c>
      <c r="G38" s="14"/>
      <c r="H38" s="13">
        <v>25250.2</v>
      </c>
      <c r="I38" s="13">
        <v>25250.2</v>
      </c>
      <c r="J38" s="13">
        <v>25250.2</v>
      </c>
      <c r="K38" s="13">
        <f t="shared" si="2"/>
        <v>0</v>
      </c>
      <c r="L38" s="13">
        <v>25250.2</v>
      </c>
      <c r="M38" s="13">
        <v>25250.2</v>
      </c>
      <c r="N38" s="13">
        <v>25250.2</v>
      </c>
      <c r="O38" s="13">
        <f t="shared" si="3"/>
        <v>0</v>
      </c>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23"/>
      <c r="AU38" s="23"/>
      <c r="AV38" s="23"/>
      <c r="AW38" s="23"/>
      <c r="AX38" s="23"/>
      <c r="AY38" s="23"/>
      <c r="AZ38" s="23"/>
      <c r="BA38" s="23"/>
      <c r="BB38" s="23"/>
      <c r="BC38" s="23"/>
      <c r="BD38" s="23"/>
      <c r="BE38" s="23"/>
      <c r="BF38" s="23"/>
      <c r="BG38" s="23"/>
      <c r="BH38" s="23"/>
      <c r="BI38" s="23"/>
      <c r="BJ38" s="23"/>
      <c r="BK38" s="23"/>
      <c r="BL38" s="23"/>
      <c r="BM38" s="23"/>
      <c r="BN38" s="23"/>
      <c r="BO38" s="23"/>
      <c r="BP38" s="23"/>
      <c r="BQ38" s="23"/>
      <c r="BR38" s="23"/>
      <c r="BS38" s="23"/>
      <c r="BT38" s="23"/>
      <c r="BU38" s="23"/>
      <c r="BV38" s="23"/>
      <c r="BW38" s="23"/>
      <c r="BX38" s="23"/>
      <c r="BY38" s="23"/>
      <c r="BZ38" s="23"/>
      <c r="CA38" s="23"/>
      <c r="CB38" s="23"/>
      <c r="CC38" s="23"/>
      <c r="CD38" s="23"/>
      <c r="CE38" s="23"/>
      <c r="CF38" s="23"/>
      <c r="CG38" s="23"/>
      <c r="CH38" s="23"/>
      <c r="CI38" s="23"/>
      <c r="CJ38" s="23"/>
      <c r="CK38" s="23"/>
      <c r="CL38" s="23"/>
      <c r="CM38" s="23"/>
      <c r="CN38" s="23"/>
      <c r="CO38" s="23"/>
      <c r="CP38" s="23"/>
      <c r="CQ38" s="23"/>
      <c r="CR38" s="23"/>
      <c r="CS38" s="23"/>
      <c r="CT38" s="23"/>
      <c r="CU38" s="23"/>
      <c r="CV38" s="23"/>
      <c r="CW38" s="23"/>
      <c r="CX38" s="23"/>
      <c r="CY38" s="23"/>
      <c r="CZ38" s="23"/>
      <c r="DA38" s="23"/>
      <c r="DB38" s="23"/>
      <c r="DC38" s="23"/>
      <c r="DD38" s="23"/>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23"/>
      <c r="GQ38" s="23"/>
      <c r="GR38" s="23"/>
      <c r="GS38" s="23"/>
      <c r="GT38" s="23"/>
      <c r="GU38" s="23"/>
      <c r="GV38" s="23"/>
      <c r="GW38" s="23"/>
      <c r="GX38" s="23"/>
      <c r="GY38" s="23"/>
      <c r="GZ38" s="23"/>
      <c r="HA38" s="23"/>
      <c r="HB38" s="23"/>
      <c r="HC38" s="23"/>
      <c r="HD38" s="23"/>
      <c r="HE38" s="23"/>
      <c r="HF38" s="23"/>
      <c r="HG38" s="23"/>
      <c r="HH38" s="23"/>
      <c r="HI38" s="23"/>
      <c r="HJ38" s="23"/>
      <c r="HK38" s="23"/>
      <c r="HL38" s="23"/>
      <c r="HM38" s="23"/>
      <c r="HN38" s="23"/>
      <c r="HO38" s="23"/>
      <c r="HP38" s="23"/>
      <c r="HQ38" s="23"/>
      <c r="HR38" s="23"/>
      <c r="HS38" s="23"/>
      <c r="HT38" s="23"/>
      <c r="HU38" s="23"/>
      <c r="HV38" s="23"/>
      <c r="HW38" s="23"/>
      <c r="HX38" s="23"/>
      <c r="HY38" s="23"/>
      <c r="HZ38" s="23"/>
      <c r="IA38" s="23"/>
      <c r="IB38" s="23"/>
      <c r="IC38" s="23"/>
      <c r="ID38" s="23"/>
      <c r="IE38" s="23"/>
      <c r="IF38" s="23"/>
      <c r="IG38" s="23"/>
      <c r="IH38" s="23"/>
      <c r="II38" s="23"/>
      <c r="IJ38" s="23"/>
      <c r="IK38" s="23"/>
      <c r="IL38" s="23"/>
      <c r="IM38" s="23"/>
      <c r="IN38" s="23"/>
      <c r="IO38" s="23"/>
      <c r="IP38" s="23"/>
    </row>
    <row r="39" spans="1:250" s="28" customFormat="1" ht="31.5" x14ac:dyDescent="0.25">
      <c r="A39" s="7" t="s">
        <v>77</v>
      </c>
      <c r="B39" s="19" t="s">
        <v>78</v>
      </c>
      <c r="C39" s="13">
        <v>60</v>
      </c>
      <c r="D39" s="13">
        <v>60</v>
      </c>
      <c r="E39" s="13">
        <v>60</v>
      </c>
      <c r="F39" s="13">
        <f t="shared" si="1"/>
        <v>0</v>
      </c>
      <c r="G39" s="14"/>
      <c r="H39" s="13">
        <v>35</v>
      </c>
      <c r="I39" s="13">
        <v>35</v>
      </c>
      <c r="J39" s="13">
        <v>35</v>
      </c>
      <c r="K39" s="13">
        <f t="shared" si="2"/>
        <v>0</v>
      </c>
      <c r="L39" s="13">
        <v>1380</v>
      </c>
      <c r="M39" s="13">
        <v>1380</v>
      </c>
      <c r="N39" s="13">
        <v>1380</v>
      </c>
      <c r="O39" s="13">
        <f t="shared" si="3"/>
        <v>0</v>
      </c>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c r="DC39" s="6"/>
      <c r="DD39" s="6"/>
      <c r="DE39" s="6"/>
      <c r="DF39" s="6"/>
      <c r="DG39" s="6"/>
      <c r="DH39" s="6"/>
      <c r="DI39" s="6"/>
      <c r="DJ39" s="6"/>
      <c r="DK39" s="6"/>
      <c r="DL39" s="6"/>
      <c r="DM39" s="6"/>
      <c r="DN39" s="6"/>
      <c r="DO39" s="6"/>
      <c r="DP39" s="6"/>
      <c r="DQ39" s="6"/>
      <c r="DR39" s="6"/>
      <c r="DS39" s="6"/>
      <c r="DT39" s="6"/>
      <c r="DU39" s="6"/>
      <c r="DV39" s="6"/>
      <c r="DW39" s="6"/>
      <c r="DX39" s="6"/>
      <c r="DY39" s="6"/>
      <c r="DZ39" s="6"/>
      <c r="EA39" s="6"/>
      <c r="EB39" s="6"/>
      <c r="EC39" s="6"/>
      <c r="ED39" s="6"/>
      <c r="EE39" s="6"/>
      <c r="EF39" s="6"/>
      <c r="EG39" s="6"/>
      <c r="EH39" s="6"/>
      <c r="EI39" s="6"/>
      <c r="EJ39" s="6"/>
      <c r="EK39" s="6"/>
      <c r="EL39" s="6"/>
      <c r="EM39" s="6"/>
      <c r="EN39" s="6"/>
      <c r="EO39" s="6"/>
      <c r="EP39" s="6"/>
      <c r="EQ39" s="6"/>
      <c r="ER39" s="6"/>
      <c r="ES39" s="6"/>
      <c r="ET39" s="6"/>
      <c r="EU39" s="6"/>
      <c r="EV39" s="6"/>
      <c r="EW39" s="6"/>
      <c r="EX39" s="6"/>
      <c r="EY39" s="6"/>
      <c r="EZ39" s="6"/>
      <c r="FA39" s="6"/>
      <c r="FB39" s="6"/>
      <c r="FC39" s="6"/>
      <c r="FD39" s="6"/>
      <c r="FE39" s="6"/>
      <c r="FF39" s="6"/>
      <c r="FG39" s="6"/>
      <c r="FH39" s="6"/>
      <c r="FI39" s="6"/>
      <c r="FJ39" s="6"/>
      <c r="FK39" s="6"/>
      <c r="FL39" s="6"/>
      <c r="FM39" s="6"/>
      <c r="FN39" s="6"/>
      <c r="FO39" s="6"/>
      <c r="FP39" s="6"/>
      <c r="FQ39" s="6"/>
      <c r="FR39" s="6"/>
      <c r="FS39" s="6"/>
      <c r="FT39" s="6"/>
      <c r="FU39" s="6"/>
      <c r="FV39" s="6"/>
      <c r="FW39" s="6"/>
      <c r="FX39" s="6"/>
      <c r="FY39" s="6"/>
      <c r="FZ39" s="6"/>
      <c r="GA39" s="6"/>
      <c r="GB39" s="6"/>
      <c r="GC39" s="6"/>
      <c r="GD39" s="6"/>
      <c r="GE39" s="6"/>
      <c r="GF39" s="6"/>
      <c r="GG39" s="6"/>
      <c r="GH39" s="6"/>
      <c r="GI39" s="6"/>
      <c r="GJ39" s="6"/>
      <c r="GK39" s="6"/>
      <c r="GL39" s="6"/>
      <c r="GM39" s="6"/>
      <c r="GN39" s="6"/>
      <c r="GO39" s="6"/>
      <c r="GP39" s="6"/>
      <c r="GQ39" s="6"/>
      <c r="GR39" s="6"/>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row>
    <row r="40" spans="1:250" ht="94.5" x14ac:dyDescent="0.25">
      <c r="A40" s="7" t="s">
        <v>79</v>
      </c>
      <c r="B40" s="19" t="s">
        <v>80</v>
      </c>
      <c r="C40" s="13">
        <v>22.4</v>
      </c>
      <c r="D40" s="13">
        <v>22.4</v>
      </c>
      <c r="E40" s="13">
        <v>22.4</v>
      </c>
      <c r="F40" s="13">
        <f t="shared" si="1"/>
        <v>0</v>
      </c>
      <c r="G40" s="14"/>
      <c r="H40" s="13">
        <v>22.4</v>
      </c>
      <c r="I40" s="13">
        <v>22.4</v>
      </c>
      <c r="J40" s="13">
        <v>22.4</v>
      </c>
      <c r="K40" s="13">
        <f t="shared" si="2"/>
        <v>0</v>
      </c>
      <c r="L40" s="13">
        <v>20.8</v>
      </c>
      <c r="M40" s="13">
        <v>20.8</v>
      </c>
      <c r="N40" s="13">
        <v>20.8</v>
      </c>
      <c r="O40" s="13">
        <f t="shared" si="3"/>
        <v>0</v>
      </c>
    </row>
    <row r="41" spans="1:250" ht="15.75" x14ac:dyDescent="0.25">
      <c r="A41" s="29" t="s">
        <v>81</v>
      </c>
      <c r="B41" s="30"/>
      <c r="C41" s="12">
        <f>C5+C15+C24+C32+C37</f>
        <v>2192122.7000000002</v>
      </c>
      <c r="D41" s="12">
        <f>D5+D15+D24+D32+D37</f>
        <v>2277314.4</v>
      </c>
      <c r="E41" s="12">
        <f>E5+E15+E24+E32+E37</f>
        <v>2277314.4</v>
      </c>
      <c r="F41" s="13">
        <f t="shared" si="1"/>
        <v>0</v>
      </c>
      <c r="G41" s="14"/>
      <c r="H41" s="12">
        <f>H5+H15+H24+H32+H37</f>
        <v>2356904.7000000002</v>
      </c>
      <c r="I41" s="12">
        <f>I5+I15+I24+I32+I37</f>
        <v>2356904.7000000002</v>
      </c>
      <c r="J41" s="12">
        <f>J5+J15+J24+J32+J37</f>
        <v>2356904.7000000002</v>
      </c>
      <c r="K41" s="13">
        <f t="shared" si="2"/>
        <v>0</v>
      </c>
      <c r="L41" s="12">
        <f>L5+L15+L24+L32+L37</f>
        <v>2503325.8000000003</v>
      </c>
      <c r="M41" s="12">
        <f>M5+M15+M24+M32+M37</f>
        <v>2503325.8000000003</v>
      </c>
      <c r="N41" s="12">
        <f>N5+N15+N24+N32+N37</f>
        <v>2503325.8000000003</v>
      </c>
      <c r="O41" s="13">
        <f t="shared" si="3"/>
        <v>0</v>
      </c>
    </row>
    <row r="42" spans="1:250" s="28" customFormat="1" ht="31.5" x14ac:dyDescent="0.25">
      <c r="A42" s="10" t="s">
        <v>82</v>
      </c>
      <c r="B42" s="11" t="s">
        <v>83</v>
      </c>
      <c r="C42" s="12">
        <f>SUM(C43:C52)</f>
        <v>78223.999999999985</v>
      </c>
      <c r="D42" s="12">
        <f>SUM(D43:D52)</f>
        <v>88450.599999999991</v>
      </c>
      <c r="E42" s="12">
        <f>SUM(E43:E52)</f>
        <v>88450.599999999991</v>
      </c>
      <c r="F42" s="13">
        <f t="shared" si="1"/>
        <v>0</v>
      </c>
      <c r="G42" s="14"/>
      <c r="H42" s="12">
        <f>SUM(H43:H52)</f>
        <v>78051.199999999983</v>
      </c>
      <c r="I42" s="12">
        <f>SUM(I43:I52)</f>
        <v>78051.199999999983</v>
      </c>
      <c r="J42" s="12">
        <f>SUM(J43:J52)</f>
        <v>78051.199999999983</v>
      </c>
      <c r="K42" s="13">
        <f t="shared" si="2"/>
        <v>0</v>
      </c>
      <c r="L42" s="12">
        <f>SUM(L43:L52)</f>
        <v>77918.999999999985</v>
      </c>
      <c r="M42" s="12">
        <f>SUM(M43:M52)</f>
        <v>77918.999999999985</v>
      </c>
      <c r="N42" s="12">
        <f>SUM(N43:N52)</f>
        <v>77918.999999999985</v>
      </c>
      <c r="O42" s="13">
        <f t="shared" si="3"/>
        <v>0</v>
      </c>
      <c r="P42" s="6"/>
      <c r="Q42" s="31"/>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c r="DV42" s="6"/>
      <c r="DW42" s="6"/>
      <c r="DX42" s="6"/>
      <c r="DY42" s="6"/>
      <c r="DZ42" s="6"/>
      <c r="EA42" s="6"/>
      <c r="EB42" s="6"/>
      <c r="EC42" s="6"/>
      <c r="ED42" s="6"/>
      <c r="EE42" s="6"/>
      <c r="EF42" s="6"/>
      <c r="EG42" s="6"/>
      <c r="EH42" s="6"/>
      <c r="EI42" s="6"/>
      <c r="EJ42" s="6"/>
      <c r="EK42" s="6"/>
      <c r="EL42" s="6"/>
      <c r="EM42" s="6"/>
      <c r="EN42" s="6"/>
      <c r="EO42" s="6"/>
      <c r="EP42" s="6"/>
      <c r="EQ42" s="6"/>
      <c r="ER42" s="6"/>
      <c r="ES42" s="6"/>
      <c r="ET42" s="6"/>
      <c r="EU42" s="6"/>
      <c r="EV42" s="6"/>
      <c r="EW42" s="6"/>
      <c r="EX42" s="6"/>
      <c r="EY42" s="6"/>
      <c r="EZ42" s="6"/>
      <c r="FA42" s="6"/>
      <c r="FB42" s="6"/>
      <c r="FC42" s="6"/>
      <c r="FD42" s="6"/>
      <c r="FE42" s="6"/>
      <c r="FF42" s="6"/>
      <c r="FG42" s="6"/>
      <c r="FH42" s="6"/>
      <c r="FI42" s="6"/>
      <c r="FJ42" s="6"/>
      <c r="FK42" s="6"/>
      <c r="FL42" s="6"/>
      <c r="FM42" s="6"/>
      <c r="FN42" s="6"/>
      <c r="FO42" s="6"/>
      <c r="FP42" s="6"/>
      <c r="FQ42" s="6"/>
      <c r="FR42" s="6"/>
      <c r="FS42" s="6"/>
      <c r="FT42" s="6"/>
      <c r="FU42" s="6"/>
      <c r="FV42" s="6"/>
      <c r="FW42" s="6"/>
      <c r="FX42" s="6"/>
      <c r="FY42" s="6"/>
      <c r="FZ42" s="6"/>
      <c r="GA42" s="6"/>
      <c r="GB42" s="6"/>
      <c r="GC42" s="6"/>
      <c r="GD42" s="6"/>
      <c r="GE42" s="6"/>
      <c r="GF42" s="6"/>
      <c r="GG42" s="6"/>
      <c r="GH42" s="6"/>
      <c r="GI42" s="6"/>
      <c r="GJ42" s="6"/>
      <c r="GK42" s="6"/>
      <c r="GL42" s="6"/>
      <c r="GM42" s="6"/>
      <c r="GN42" s="6"/>
      <c r="GO42" s="6"/>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6"/>
      <c r="IJ42" s="6"/>
      <c r="IK42" s="6"/>
      <c r="IL42" s="6"/>
      <c r="IM42" s="6"/>
      <c r="IN42" s="6"/>
      <c r="IO42" s="6"/>
      <c r="IP42" s="6"/>
    </row>
    <row r="43" spans="1:250" s="28" customFormat="1" ht="78.75" x14ac:dyDescent="0.25">
      <c r="A43" s="32" t="s">
        <v>84</v>
      </c>
      <c r="B43" s="33" t="s">
        <v>85</v>
      </c>
      <c r="C43" s="13">
        <v>50094.2</v>
      </c>
      <c r="D43" s="13">
        <v>59765.7</v>
      </c>
      <c r="E43" s="13">
        <v>59765.7</v>
      </c>
      <c r="F43" s="13">
        <f t="shared" si="1"/>
        <v>0</v>
      </c>
      <c r="G43" s="14"/>
      <c r="H43" s="13">
        <v>50094.2</v>
      </c>
      <c r="I43" s="13">
        <v>50094.2</v>
      </c>
      <c r="J43" s="13">
        <v>50094.2</v>
      </c>
      <c r="K43" s="13">
        <f t="shared" si="2"/>
        <v>0</v>
      </c>
      <c r="L43" s="13">
        <v>50094.2</v>
      </c>
      <c r="M43" s="13">
        <v>50094.2</v>
      </c>
      <c r="N43" s="13">
        <v>50094.2</v>
      </c>
      <c r="O43" s="13">
        <f t="shared" si="3"/>
        <v>0</v>
      </c>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row>
    <row r="44" spans="1:250" s="28" customFormat="1" ht="78.75" x14ac:dyDescent="0.25">
      <c r="A44" s="32" t="s">
        <v>86</v>
      </c>
      <c r="B44" s="33" t="s">
        <v>87</v>
      </c>
      <c r="C44" s="13">
        <v>9670.1</v>
      </c>
      <c r="D44" s="13">
        <v>9670.1</v>
      </c>
      <c r="E44" s="13">
        <v>9670.1</v>
      </c>
      <c r="F44" s="13">
        <f t="shared" si="1"/>
        <v>0</v>
      </c>
      <c r="G44" s="14"/>
      <c r="H44" s="13">
        <v>9670.1</v>
      </c>
      <c r="I44" s="13">
        <v>9670.1</v>
      </c>
      <c r="J44" s="13">
        <v>9670.1</v>
      </c>
      <c r="K44" s="13">
        <f t="shared" si="2"/>
        <v>0</v>
      </c>
      <c r="L44" s="13">
        <v>9670.1</v>
      </c>
      <c r="M44" s="13">
        <v>9670.1</v>
      </c>
      <c r="N44" s="13">
        <v>9670.1</v>
      </c>
      <c r="O44" s="13">
        <f t="shared" si="3"/>
        <v>0</v>
      </c>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row>
    <row r="45" spans="1:250" s="23" customFormat="1" ht="78.75" x14ac:dyDescent="0.25">
      <c r="A45" s="32" t="s">
        <v>88</v>
      </c>
      <c r="B45" s="33" t="s">
        <v>89</v>
      </c>
      <c r="C45" s="13">
        <v>257.10000000000002</v>
      </c>
      <c r="D45" s="13">
        <v>257.10000000000002</v>
      </c>
      <c r="E45" s="13">
        <v>257.10000000000002</v>
      </c>
      <c r="F45" s="13">
        <f t="shared" si="1"/>
        <v>0</v>
      </c>
      <c r="G45" s="14"/>
      <c r="H45" s="13">
        <v>257.10000000000002</v>
      </c>
      <c r="I45" s="13">
        <v>257.10000000000002</v>
      </c>
      <c r="J45" s="13">
        <v>257.10000000000002</v>
      </c>
      <c r="K45" s="13">
        <f t="shared" si="2"/>
        <v>0</v>
      </c>
      <c r="L45" s="13">
        <v>257.10000000000002</v>
      </c>
      <c r="M45" s="13">
        <v>257.10000000000002</v>
      </c>
      <c r="N45" s="13">
        <v>257.10000000000002</v>
      </c>
      <c r="O45" s="13">
        <f t="shared" si="3"/>
        <v>0</v>
      </c>
    </row>
    <row r="46" spans="1:250" s="23" customFormat="1" ht="78.75" x14ac:dyDescent="0.25">
      <c r="A46" s="32" t="s">
        <v>90</v>
      </c>
      <c r="B46" s="33" t="s">
        <v>89</v>
      </c>
      <c r="C46" s="13">
        <v>11.2</v>
      </c>
      <c r="D46" s="13">
        <v>11.2</v>
      </c>
      <c r="E46" s="13">
        <v>11.2</v>
      </c>
      <c r="F46" s="13">
        <f t="shared" si="1"/>
        <v>0</v>
      </c>
      <c r="G46" s="14"/>
      <c r="H46" s="13">
        <v>11.2</v>
      </c>
      <c r="I46" s="13">
        <v>11.2</v>
      </c>
      <c r="J46" s="13">
        <v>11.2</v>
      </c>
      <c r="K46" s="13">
        <f t="shared" si="2"/>
        <v>0</v>
      </c>
      <c r="L46" s="13">
        <v>11.2</v>
      </c>
      <c r="M46" s="13">
        <v>11.2</v>
      </c>
      <c r="N46" s="13">
        <v>11.2</v>
      </c>
      <c r="O46" s="13">
        <f t="shared" si="3"/>
        <v>0</v>
      </c>
      <c r="Q46" s="34"/>
    </row>
    <row r="47" spans="1:250" s="23" customFormat="1" ht="78.75" x14ac:dyDescent="0.25">
      <c r="A47" s="32" t="s">
        <v>91</v>
      </c>
      <c r="B47" s="33" t="s">
        <v>89</v>
      </c>
      <c r="C47" s="13">
        <v>848.4</v>
      </c>
      <c r="D47" s="13">
        <v>848.4</v>
      </c>
      <c r="E47" s="13">
        <v>848.4</v>
      </c>
      <c r="F47" s="13">
        <f t="shared" si="1"/>
        <v>0</v>
      </c>
      <c r="G47" s="14"/>
      <c r="H47" s="13">
        <v>848.4</v>
      </c>
      <c r="I47" s="13">
        <v>848.4</v>
      </c>
      <c r="J47" s="13">
        <v>848.4</v>
      </c>
      <c r="K47" s="13">
        <f t="shared" si="2"/>
        <v>0</v>
      </c>
      <c r="L47" s="13">
        <v>848.4</v>
      </c>
      <c r="M47" s="13">
        <v>848.4</v>
      </c>
      <c r="N47" s="13">
        <v>848.4</v>
      </c>
      <c r="O47" s="13">
        <f t="shared" si="3"/>
        <v>0</v>
      </c>
    </row>
    <row r="48" spans="1:250" s="23" customFormat="1" ht="78.75" x14ac:dyDescent="0.25">
      <c r="A48" s="32" t="s">
        <v>92</v>
      </c>
      <c r="B48" s="33" t="s">
        <v>89</v>
      </c>
      <c r="C48" s="13">
        <v>176.2</v>
      </c>
      <c r="D48" s="13">
        <v>176.2</v>
      </c>
      <c r="E48" s="13">
        <v>176.2</v>
      </c>
      <c r="F48" s="13">
        <f t="shared" si="1"/>
        <v>0</v>
      </c>
      <c r="G48" s="14"/>
      <c r="H48" s="13">
        <v>176.2</v>
      </c>
      <c r="I48" s="13">
        <v>176.2</v>
      </c>
      <c r="J48" s="13">
        <v>176.2</v>
      </c>
      <c r="K48" s="13">
        <f t="shared" si="2"/>
        <v>0</v>
      </c>
      <c r="L48" s="13">
        <v>176.2</v>
      </c>
      <c r="M48" s="13">
        <v>176.2</v>
      </c>
      <c r="N48" s="13">
        <v>176.2</v>
      </c>
      <c r="O48" s="13">
        <f t="shared" si="3"/>
        <v>0</v>
      </c>
    </row>
    <row r="49" spans="1:249" s="23" customFormat="1" ht="31.5" x14ac:dyDescent="0.25">
      <c r="A49" s="32" t="s">
        <v>93</v>
      </c>
      <c r="B49" s="35" t="s">
        <v>94</v>
      </c>
      <c r="C49" s="13">
        <v>8176</v>
      </c>
      <c r="D49" s="13">
        <v>8176</v>
      </c>
      <c r="E49" s="13">
        <v>8176</v>
      </c>
      <c r="F49" s="13">
        <f t="shared" si="1"/>
        <v>0</v>
      </c>
      <c r="G49" s="14"/>
      <c r="H49" s="13">
        <v>8176</v>
      </c>
      <c r="I49" s="13">
        <v>8176</v>
      </c>
      <c r="J49" s="13">
        <v>8176</v>
      </c>
      <c r="K49" s="13">
        <f t="shared" si="2"/>
        <v>0</v>
      </c>
      <c r="L49" s="13">
        <v>8176</v>
      </c>
      <c r="M49" s="13">
        <v>8176</v>
      </c>
      <c r="N49" s="13">
        <v>8176</v>
      </c>
      <c r="O49" s="13">
        <f t="shared" si="3"/>
        <v>0</v>
      </c>
    </row>
    <row r="50" spans="1:249" s="23" customFormat="1" ht="126" x14ac:dyDescent="0.25">
      <c r="A50" s="32" t="s">
        <v>95</v>
      </c>
      <c r="B50" s="33" t="s">
        <v>96</v>
      </c>
      <c r="C50" s="13">
        <v>12.2</v>
      </c>
      <c r="D50" s="13">
        <v>12.2</v>
      </c>
      <c r="E50" s="13">
        <v>12.2</v>
      </c>
      <c r="F50" s="13">
        <f t="shared" si="1"/>
        <v>0</v>
      </c>
      <c r="G50" s="14"/>
      <c r="H50" s="13">
        <v>12.2</v>
      </c>
      <c r="I50" s="13">
        <v>12.2</v>
      </c>
      <c r="J50" s="13">
        <v>12.2</v>
      </c>
      <c r="K50" s="13">
        <f t="shared" si="2"/>
        <v>0</v>
      </c>
      <c r="L50" s="13">
        <v>12.2</v>
      </c>
      <c r="M50" s="13">
        <v>12.2</v>
      </c>
      <c r="N50" s="13">
        <v>12.2</v>
      </c>
      <c r="O50" s="13">
        <f t="shared" si="3"/>
        <v>0</v>
      </c>
    </row>
    <row r="51" spans="1:249" s="23" customFormat="1" ht="63" x14ac:dyDescent="0.25">
      <c r="A51" s="32" t="s">
        <v>97</v>
      </c>
      <c r="B51" s="33" t="s">
        <v>98</v>
      </c>
      <c r="C51" s="13">
        <v>511.8</v>
      </c>
      <c r="D51" s="13">
        <v>1066.9000000000001</v>
      </c>
      <c r="E51" s="13">
        <v>1066.9000000000001</v>
      </c>
      <c r="F51" s="13">
        <f t="shared" si="1"/>
        <v>0</v>
      </c>
      <c r="G51" s="14"/>
      <c r="H51" s="13">
        <v>511.8</v>
      </c>
      <c r="I51" s="13">
        <v>511.8</v>
      </c>
      <c r="J51" s="13">
        <v>511.8</v>
      </c>
      <c r="K51" s="13">
        <f t="shared" si="2"/>
        <v>0</v>
      </c>
      <c r="L51" s="13">
        <v>511.8</v>
      </c>
      <c r="M51" s="13">
        <v>511.8</v>
      </c>
      <c r="N51" s="13">
        <v>511.8</v>
      </c>
      <c r="O51" s="13">
        <f t="shared" si="3"/>
        <v>0</v>
      </c>
    </row>
    <row r="52" spans="1:249" s="23" customFormat="1" ht="78.75" x14ac:dyDescent="0.25">
      <c r="A52" s="32" t="s">
        <v>99</v>
      </c>
      <c r="B52" s="19" t="s">
        <v>100</v>
      </c>
      <c r="C52" s="13">
        <v>8466.7999999999993</v>
      </c>
      <c r="D52" s="13">
        <v>8466.7999999999993</v>
      </c>
      <c r="E52" s="13">
        <v>8466.7999999999993</v>
      </c>
      <c r="F52" s="13">
        <f t="shared" si="1"/>
        <v>0</v>
      </c>
      <c r="G52" s="14"/>
      <c r="H52" s="13">
        <v>8294</v>
      </c>
      <c r="I52" s="13">
        <v>8294</v>
      </c>
      <c r="J52" s="13">
        <v>8294</v>
      </c>
      <c r="K52" s="13">
        <f t="shared" si="2"/>
        <v>0</v>
      </c>
      <c r="L52" s="13">
        <v>8161.8</v>
      </c>
      <c r="M52" s="13">
        <v>8161.8</v>
      </c>
      <c r="N52" s="13">
        <v>8161.8</v>
      </c>
      <c r="O52" s="13">
        <f t="shared" si="3"/>
        <v>0</v>
      </c>
    </row>
    <row r="53" spans="1:249" s="23" customFormat="1" ht="15.75" x14ac:dyDescent="0.25">
      <c r="A53" s="10" t="s">
        <v>101</v>
      </c>
      <c r="B53" s="11" t="s">
        <v>102</v>
      </c>
      <c r="C53" s="12">
        <f>SUM(C54:C56)</f>
        <v>1690.8000000000002</v>
      </c>
      <c r="D53" s="12">
        <f>SUM(D54:D56)</f>
        <v>1690.8</v>
      </c>
      <c r="E53" s="12">
        <f>SUM(E54:E56)</f>
        <v>1690.8</v>
      </c>
      <c r="F53" s="13">
        <f t="shared" si="1"/>
        <v>0</v>
      </c>
      <c r="G53" s="14"/>
      <c r="H53" s="12">
        <f>SUM(H54:H56)</f>
        <v>1758.4</v>
      </c>
      <c r="I53" s="12">
        <f>SUM(I54:I56)</f>
        <v>1758.4</v>
      </c>
      <c r="J53" s="12">
        <f>SUM(J54:J56)</f>
        <v>1758.4</v>
      </c>
      <c r="K53" s="13">
        <f t="shared" si="2"/>
        <v>0</v>
      </c>
      <c r="L53" s="12">
        <f>SUM(L54:L56)</f>
        <v>1828.8</v>
      </c>
      <c r="M53" s="12">
        <f>SUM(M54:M56)</f>
        <v>1828.8</v>
      </c>
      <c r="N53" s="12">
        <f>SUM(N54:N56)</f>
        <v>1828.8</v>
      </c>
      <c r="O53" s="13">
        <f t="shared" si="3"/>
        <v>0</v>
      </c>
    </row>
    <row r="54" spans="1:249" customFormat="1" ht="78.75" x14ac:dyDescent="0.25">
      <c r="A54" s="7" t="s">
        <v>103</v>
      </c>
      <c r="B54" s="19" t="s">
        <v>104</v>
      </c>
      <c r="C54" s="13">
        <v>983.5</v>
      </c>
      <c r="D54" s="13">
        <v>983.5</v>
      </c>
      <c r="E54" s="13">
        <v>983.5</v>
      </c>
      <c r="F54" s="13">
        <f t="shared" si="1"/>
        <v>0</v>
      </c>
      <c r="G54" s="14"/>
      <c r="H54" s="13">
        <v>1022.8</v>
      </c>
      <c r="I54" s="13">
        <v>1022.8</v>
      </c>
      <c r="J54" s="13">
        <v>1022.8</v>
      </c>
      <c r="K54" s="13">
        <f t="shared" si="2"/>
        <v>0</v>
      </c>
      <c r="L54" s="13">
        <v>1063.8</v>
      </c>
      <c r="M54" s="13">
        <v>1063.8</v>
      </c>
      <c r="N54" s="13">
        <v>1063.8</v>
      </c>
      <c r="O54" s="13">
        <f t="shared" si="3"/>
        <v>0</v>
      </c>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c r="GO54" s="6"/>
      <c r="GP54" s="6"/>
      <c r="GQ54" s="6"/>
      <c r="GR54" s="6"/>
      <c r="GS54" s="6"/>
      <c r="GT54" s="6"/>
      <c r="GU54" s="6"/>
      <c r="GV54" s="6"/>
      <c r="GW54" s="6"/>
      <c r="GX54" s="6"/>
      <c r="GY54" s="6"/>
      <c r="GZ54" s="6"/>
      <c r="HA54" s="6"/>
      <c r="HB54" s="6"/>
      <c r="HC54" s="6"/>
      <c r="HD54" s="6"/>
      <c r="HE54" s="6"/>
      <c r="HF54" s="6"/>
      <c r="HG54" s="6"/>
      <c r="HH54" s="6"/>
      <c r="HI54" s="6"/>
      <c r="HJ54" s="6"/>
      <c r="HK54" s="6"/>
      <c r="HL54" s="6"/>
      <c r="HM54" s="6"/>
      <c r="HN54" s="6"/>
      <c r="HO54" s="6"/>
      <c r="HP54" s="6"/>
      <c r="HQ54" s="6"/>
      <c r="HR54" s="6"/>
      <c r="HS54" s="6"/>
      <c r="HT54" s="6"/>
      <c r="HU54" s="6"/>
      <c r="HV54" s="6"/>
      <c r="HW54" s="6"/>
      <c r="HX54" s="6"/>
      <c r="HY54" s="6"/>
      <c r="HZ54" s="6"/>
      <c r="IA54" s="6"/>
      <c r="IB54" s="6"/>
      <c r="IC54" s="6"/>
      <c r="ID54" s="6"/>
      <c r="IE54" s="6"/>
      <c r="IF54" s="6"/>
      <c r="IG54" s="6"/>
      <c r="IH54" s="6"/>
      <c r="II54" s="6"/>
      <c r="IJ54" s="6"/>
      <c r="IK54" s="6"/>
      <c r="IL54" s="6"/>
      <c r="IM54" s="6"/>
      <c r="IN54" s="6"/>
      <c r="IO54" s="6"/>
    </row>
    <row r="55" spans="1:249" customFormat="1" ht="63" x14ac:dyDescent="0.25">
      <c r="A55" s="7" t="s">
        <v>105</v>
      </c>
      <c r="B55" s="19" t="s">
        <v>106</v>
      </c>
      <c r="C55" s="13">
        <v>378.9</v>
      </c>
      <c r="D55" s="13">
        <v>367.3</v>
      </c>
      <c r="E55" s="13">
        <v>367.3</v>
      </c>
      <c r="F55" s="13">
        <f t="shared" si="1"/>
        <v>0</v>
      </c>
      <c r="G55" s="14"/>
      <c r="H55" s="13">
        <v>394</v>
      </c>
      <c r="I55" s="13">
        <v>394</v>
      </c>
      <c r="J55" s="13">
        <v>394</v>
      </c>
      <c r="K55" s="13">
        <f t="shared" si="2"/>
        <v>0</v>
      </c>
      <c r="L55" s="13">
        <v>409.8</v>
      </c>
      <c r="M55" s="13">
        <v>409.8</v>
      </c>
      <c r="N55" s="13">
        <v>409.8</v>
      </c>
      <c r="O55" s="13">
        <f t="shared" si="3"/>
        <v>0</v>
      </c>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c r="DC55" s="6"/>
      <c r="DD55" s="6"/>
      <c r="DE55" s="6"/>
      <c r="DF55" s="6"/>
      <c r="DG55" s="6"/>
      <c r="DH55" s="6"/>
      <c r="DI55" s="6"/>
      <c r="DJ55" s="6"/>
      <c r="DK55" s="6"/>
      <c r="DL55" s="6"/>
      <c r="DM55" s="6"/>
      <c r="DN55" s="6"/>
      <c r="DO55" s="6"/>
      <c r="DP55" s="6"/>
      <c r="DQ55" s="6"/>
      <c r="DR55" s="6"/>
      <c r="DS55" s="6"/>
      <c r="DT55" s="6"/>
      <c r="DU55" s="6"/>
      <c r="DV55" s="6"/>
      <c r="DW55" s="6"/>
      <c r="DX55" s="6"/>
      <c r="DY55" s="6"/>
      <c r="DZ55" s="6"/>
      <c r="EA55" s="6"/>
      <c r="EB55" s="6"/>
      <c r="EC55" s="6"/>
      <c r="ED55" s="6"/>
      <c r="EE55" s="6"/>
      <c r="EF55" s="6"/>
      <c r="EG55" s="6"/>
      <c r="EH55" s="6"/>
      <c r="EI55" s="6"/>
      <c r="EJ55" s="6"/>
      <c r="EK55" s="6"/>
      <c r="EL55" s="6"/>
      <c r="EM55" s="6"/>
      <c r="EN55" s="6"/>
      <c r="EO55" s="6"/>
      <c r="EP55" s="6"/>
      <c r="EQ55" s="6"/>
      <c r="ER55" s="6"/>
      <c r="ES55" s="6"/>
      <c r="ET55" s="6"/>
      <c r="EU55" s="6"/>
      <c r="EV55" s="6"/>
      <c r="EW55" s="6"/>
      <c r="EX55" s="6"/>
      <c r="EY55" s="6"/>
      <c r="EZ55" s="6"/>
      <c r="FA55" s="6"/>
      <c r="FB55" s="6"/>
      <c r="FC55" s="6"/>
      <c r="FD55" s="6"/>
      <c r="FE55" s="6"/>
      <c r="FF55" s="6"/>
      <c r="FG55" s="6"/>
      <c r="FH55" s="6"/>
      <c r="FI55" s="6"/>
      <c r="FJ55" s="6"/>
      <c r="FK55" s="6"/>
      <c r="FL55" s="6"/>
      <c r="FM55" s="6"/>
      <c r="FN55" s="6"/>
      <c r="FO55" s="6"/>
      <c r="FP55" s="6"/>
      <c r="FQ55" s="6"/>
      <c r="FR55" s="6"/>
      <c r="FS55" s="6"/>
      <c r="FT55" s="6"/>
      <c r="FU55" s="6"/>
      <c r="FV55" s="6"/>
      <c r="FW55" s="6"/>
      <c r="FX55" s="6"/>
      <c r="FY55" s="6"/>
      <c r="FZ55" s="6"/>
      <c r="GA55" s="6"/>
      <c r="GB55" s="6"/>
      <c r="GC55" s="6"/>
      <c r="GD55" s="6"/>
      <c r="GE55" s="6"/>
      <c r="GF55" s="6"/>
      <c r="GG55" s="6"/>
      <c r="GH55" s="6"/>
      <c r="GI55" s="6"/>
      <c r="GJ55" s="6"/>
      <c r="GK55" s="6"/>
      <c r="GL55" s="6"/>
      <c r="GM55" s="6"/>
      <c r="GN55" s="6"/>
      <c r="GO55" s="6"/>
      <c r="GP55" s="6"/>
      <c r="GQ55" s="6"/>
      <c r="GR55" s="6"/>
      <c r="GS55" s="6"/>
      <c r="GT55" s="6"/>
      <c r="GU55" s="6"/>
      <c r="GV55" s="6"/>
      <c r="GW55" s="6"/>
      <c r="GX55" s="6"/>
      <c r="GY55" s="6"/>
      <c r="GZ55" s="6"/>
      <c r="HA55" s="6"/>
      <c r="HB55" s="6"/>
      <c r="HC55" s="6"/>
      <c r="HD55" s="6"/>
      <c r="HE55" s="6"/>
      <c r="HF55" s="6"/>
      <c r="HG55" s="6"/>
      <c r="HH55" s="6"/>
      <c r="HI55" s="6"/>
      <c r="HJ55" s="6"/>
      <c r="HK55" s="6"/>
      <c r="HL55" s="6"/>
      <c r="HM55" s="6"/>
      <c r="HN55" s="6"/>
      <c r="HO55" s="6"/>
      <c r="HP55" s="6"/>
      <c r="HQ55" s="6"/>
      <c r="HR55" s="6"/>
      <c r="HS55" s="6"/>
      <c r="HT55" s="6"/>
      <c r="HU55" s="6"/>
      <c r="HV55" s="6"/>
      <c r="HW55" s="6"/>
      <c r="HX55" s="6"/>
      <c r="HY55" s="6"/>
      <c r="HZ55" s="6"/>
      <c r="IA55" s="6"/>
      <c r="IB55" s="6"/>
      <c r="IC55" s="6"/>
      <c r="ID55" s="6"/>
      <c r="IE55" s="6"/>
      <c r="IF55" s="6"/>
      <c r="IG55" s="6"/>
      <c r="IH55" s="6"/>
      <c r="II55" s="6"/>
      <c r="IJ55" s="6"/>
      <c r="IK55" s="6"/>
      <c r="IL55" s="6"/>
      <c r="IM55" s="6"/>
      <c r="IN55" s="6"/>
      <c r="IO55" s="6"/>
    </row>
    <row r="56" spans="1:249" customFormat="1" ht="63" x14ac:dyDescent="0.25">
      <c r="A56" s="7" t="s">
        <v>107</v>
      </c>
      <c r="B56" s="19" t="s">
        <v>108</v>
      </c>
      <c r="C56" s="13">
        <v>328.4</v>
      </c>
      <c r="D56" s="13">
        <v>340</v>
      </c>
      <c r="E56" s="13">
        <v>340</v>
      </c>
      <c r="F56" s="13">
        <f t="shared" si="1"/>
        <v>0</v>
      </c>
      <c r="G56" s="14"/>
      <c r="H56" s="13">
        <v>341.6</v>
      </c>
      <c r="I56" s="13">
        <v>341.6</v>
      </c>
      <c r="J56" s="13">
        <v>341.6</v>
      </c>
      <c r="K56" s="13">
        <f t="shared" si="2"/>
        <v>0</v>
      </c>
      <c r="L56" s="13">
        <v>355.2</v>
      </c>
      <c r="M56" s="13">
        <v>355.2</v>
      </c>
      <c r="N56" s="13">
        <v>355.2</v>
      </c>
      <c r="O56" s="13">
        <f t="shared" si="3"/>
        <v>0</v>
      </c>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c r="DC56" s="6"/>
      <c r="DD56" s="6"/>
      <c r="DE56" s="6"/>
      <c r="DF56" s="6"/>
      <c r="DG56" s="6"/>
      <c r="DH56" s="6"/>
      <c r="DI56" s="6"/>
      <c r="DJ56" s="6"/>
      <c r="DK56" s="6"/>
      <c r="DL56" s="6"/>
      <c r="DM56" s="6"/>
      <c r="DN56" s="6"/>
      <c r="DO56" s="6"/>
      <c r="DP56" s="6"/>
      <c r="DQ56" s="6"/>
      <c r="DR56" s="6"/>
      <c r="DS56" s="6"/>
      <c r="DT56" s="6"/>
      <c r="DU56" s="6"/>
      <c r="DV56" s="6"/>
      <c r="DW56" s="6"/>
      <c r="DX56" s="6"/>
      <c r="DY56" s="6"/>
      <c r="DZ56" s="6"/>
      <c r="EA56" s="6"/>
      <c r="EB56" s="6"/>
      <c r="EC56" s="6"/>
      <c r="ED56" s="6"/>
      <c r="EE56" s="6"/>
      <c r="EF56" s="6"/>
      <c r="EG56" s="6"/>
      <c r="EH56" s="6"/>
      <c r="EI56" s="6"/>
      <c r="EJ56" s="6"/>
      <c r="EK56" s="6"/>
      <c r="EL56" s="6"/>
      <c r="EM56" s="6"/>
      <c r="EN56" s="6"/>
      <c r="EO56" s="6"/>
      <c r="EP56" s="6"/>
      <c r="EQ56" s="6"/>
      <c r="ER56" s="6"/>
      <c r="ES56" s="6"/>
      <c r="ET56" s="6"/>
      <c r="EU56" s="6"/>
      <c r="EV56" s="6"/>
      <c r="EW56" s="6"/>
      <c r="EX56" s="6"/>
      <c r="EY56" s="6"/>
      <c r="EZ56" s="6"/>
      <c r="FA56" s="6"/>
      <c r="FB56" s="6"/>
      <c r="FC56" s="6"/>
      <c r="FD56" s="6"/>
      <c r="FE56" s="6"/>
      <c r="FF56" s="6"/>
      <c r="FG56" s="6"/>
      <c r="FH56" s="6"/>
      <c r="FI56" s="6"/>
      <c r="FJ56" s="6"/>
      <c r="FK56" s="6"/>
      <c r="FL56" s="6"/>
      <c r="FM56" s="6"/>
      <c r="FN56" s="6"/>
      <c r="FO56" s="6"/>
      <c r="FP56" s="6"/>
      <c r="FQ56" s="6"/>
      <c r="FR56" s="6"/>
      <c r="FS56" s="6"/>
      <c r="FT56" s="6"/>
      <c r="FU56" s="6"/>
      <c r="FV56" s="6"/>
      <c r="FW56" s="6"/>
      <c r="FX56" s="6"/>
      <c r="FY56" s="6"/>
      <c r="FZ56" s="6"/>
      <c r="GA56" s="6"/>
      <c r="GB56" s="6"/>
      <c r="GC56" s="6"/>
      <c r="GD56" s="6"/>
      <c r="GE56" s="6"/>
      <c r="GF56" s="6"/>
      <c r="GG56" s="6"/>
      <c r="GH56" s="6"/>
      <c r="GI56" s="6"/>
      <c r="GJ56" s="6"/>
      <c r="GK56" s="6"/>
      <c r="GL56" s="6"/>
      <c r="GM56" s="6"/>
      <c r="GN56" s="6"/>
      <c r="GO56" s="6"/>
      <c r="GP56" s="6"/>
      <c r="GQ56" s="6"/>
      <c r="GR56" s="6"/>
      <c r="GS56" s="6"/>
      <c r="GT56" s="6"/>
      <c r="GU56" s="6"/>
      <c r="GV56" s="6"/>
      <c r="GW56" s="6"/>
      <c r="GX56" s="6"/>
      <c r="GY56" s="6"/>
      <c r="GZ56" s="6"/>
      <c r="HA56" s="6"/>
      <c r="HB56" s="6"/>
      <c r="HC56" s="6"/>
      <c r="HD56" s="6"/>
      <c r="HE56" s="6"/>
      <c r="HF56" s="6"/>
      <c r="HG56" s="6"/>
      <c r="HH56" s="6"/>
      <c r="HI56" s="6"/>
      <c r="HJ56" s="6"/>
      <c r="HK56" s="6"/>
      <c r="HL56" s="6"/>
      <c r="HM56" s="6"/>
      <c r="HN56" s="6"/>
      <c r="HO56" s="6"/>
      <c r="HP56" s="6"/>
      <c r="HQ56" s="6"/>
      <c r="HR56" s="6"/>
      <c r="HS56" s="6"/>
      <c r="HT56" s="6"/>
      <c r="HU56" s="6"/>
      <c r="HV56" s="6"/>
      <c r="HW56" s="6"/>
      <c r="HX56" s="6"/>
      <c r="HY56" s="6"/>
      <c r="HZ56" s="6"/>
      <c r="IA56" s="6"/>
      <c r="IB56" s="6"/>
      <c r="IC56" s="6"/>
      <c r="ID56" s="6"/>
      <c r="IE56" s="6"/>
      <c r="IF56" s="6"/>
      <c r="IG56" s="6"/>
      <c r="IH56" s="6"/>
      <c r="II56" s="6"/>
      <c r="IJ56" s="6"/>
      <c r="IK56" s="6"/>
      <c r="IL56" s="6"/>
      <c r="IM56" s="6"/>
      <c r="IN56" s="6"/>
      <c r="IO56" s="6"/>
    </row>
    <row r="57" spans="1:249" customFormat="1" ht="31.5" x14ac:dyDescent="0.25">
      <c r="A57" s="10" t="s">
        <v>109</v>
      </c>
      <c r="B57" s="11" t="s">
        <v>110</v>
      </c>
      <c r="C57" s="12">
        <f>C58+C61</f>
        <v>8846.7000000000007</v>
      </c>
      <c r="D57" s="12">
        <f>D58+D61</f>
        <v>10424.799999999999</v>
      </c>
      <c r="E57" s="12">
        <f>E58+E61</f>
        <v>10994.1</v>
      </c>
      <c r="F57" s="13">
        <f t="shared" si="1"/>
        <v>569.30000000000109</v>
      </c>
      <c r="G57" s="14"/>
      <c r="H57" s="12">
        <f>H58+H61</f>
        <v>8876.5</v>
      </c>
      <c r="I57" s="12">
        <f>I58+I61</f>
        <v>8876.5</v>
      </c>
      <c r="J57" s="12">
        <f>J58+J61</f>
        <v>8876.5</v>
      </c>
      <c r="K57" s="13">
        <f t="shared" si="2"/>
        <v>0</v>
      </c>
      <c r="L57" s="12">
        <f>L58+L61</f>
        <v>8892.4</v>
      </c>
      <c r="M57" s="12">
        <f>M58+M61</f>
        <v>8892.4</v>
      </c>
      <c r="N57" s="12">
        <f>N58+N61</f>
        <v>8892.4</v>
      </c>
      <c r="O57" s="13">
        <f t="shared" si="3"/>
        <v>0</v>
      </c>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row>
    <row r="58" spans="1:249" customFormat="1" ht="31.5" x14ac:dyDescent="0.25">
      <c r="A58" s="7" t="s">
        <v>111</v>
      </c>
      <c r="B58" s="19" t="s">
        <v>112</v>
      </c>
      <c r="C58" s="12">
        <f>SUM(C59:C60)</f>
        <v>6730</v>
      </c>
      <c r="D58" s="12">
        <f>SUM(D59:D60)</f>
        <v>6730</v>
      </c>
      <c r="E58" s="12">
        <f>SUM(E59:E60)</f>
        <v>6930</v>
      </c>
      <c r="F58" s="13">
        <f t="shared" si="1"/>
        <v>200</v>
      </c>
      <c r="G58" s="14"/>
      <c r="H58" s="12">
        <f>SUM(H59:H60)</f>
        <v>6745.8</v>
      </c>
      <c r="I58" s="12">
        <f>SUM(I59:I60)</f>
        <v>6745.8</v>
      </c>
      <c r="J58" s="12">
        <f>SUM(J59:J60)</f>
        <v>6745.8</v>
      </c>
      <c r="K58" s="13">
        <f t="shared" si="2"/>
        <v>0</v>
      </c>
      <c r="L58" s="12">
        <f>SUM(L59:L60)</f>
        <v>6758.7</v>
      </c>
      <c r="M58" s="12">
        <f>SUM(M59:M60)</f>
        <v>6758.7</v>
      </c>
      <c r="N58" s="12">
        <f>SUM(N59:N60)</f>
        <v>6758.7</v>
      </c>
      <c r="O58" s="13">
        <f t="shared" si="3"/>
        <v>0</v>
      </c>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6"/>
      <c r="DN58" s="6"/>
      <c r="DO58" s="6"/>
      <c r="DP58" s="6"/>
      <c r="DQ58" s="6"/>
      <c r="DR58" s="6"/>
      <c r="DS58" s="6"/>
      <c r="DT58" s="6"/>
      <c r="DU58" s="6"/>
      <c r="DV58" s="6"/>
      <c r="DW58" s="6"/>
      <c r="DX58" s="6"/>
      <c r="DY58" s="6"/>
      <c r="DZ58" s="6"/>
      <c r="EA58" s="6"/>
      <c r="EB58" s="6"/>
      <c r="EC58" s="6"/>
      <c r="ED58" s="6"/>
      <c r="EE58" s="6"/>
      <c r="EF58" s="6"/>
      <c r="EG58" s="6"/>
      <c r="EH58" s="6"/>
      <c r="EI58" s="6"/>
      <c r="EJ58" s="6"/>
      <c r="EK58" s="6"/>
      <c r="EL58" s="6"/>
      <c r="EM58" s="6"/>
      <c r="EN58" s="6"/>
      <c r="EO58" s="6"/>
      <c r="EP58" s="6"/>
      <c r="EQ58" s="6"/>
      <c r="ER58" s="6"/>
      <c r="ES58" s="6"/>
      <c r="ET58" s="6"/>
      <c r="EU58" s="6"/>
      <c r="EV58" s="6"/>
      <c r="EW58" s="6"/>
      <c r="EX58" s="6"/>
      <c r="EY58" s="6"/>
      <c r="EZ58" s="6"/>
      <c r="FA58" s="6"/>
      <c r="FB58" s="6"/>
      <c r="FC58" s="6"/>
      <c r="FD58" s="6"/>
      <c r="FE58" s="6"/>
      <c r="FF58" s="6"/>
      <c r="FG58" s="6"/>
      <c r="FH58" s="6"/>
      <c r="FI58" s="6"/>
      <c r="FJ58" s="6"/>
      <c r="FK58" s="6"/>
      <c r="FL58" s="6"/>
      <c r="FM58" s="6"/>
      <c r="FN58" s="6"/>
      <c r="FO58" s="6"/>
      <c r="FP58" s="6"/>
      <c r="FQ58" s="6"/>
      <c r="FR58" s="6"/>
      <c r="FS58" s="6"/>
      <c r="FT58" s="6"/>
      <c r="FU58" s="6"/>
      <c r="FV58" s="6"/>
      <c r="FW58" s="6"/>
      <c r="FX58" s="6"/>
      <c r="FY58" s="6"/>
      <c r="FZ58" s="6"/>
      <c r="GA58" s="6"/>
      <c r="GB58" s="6"/>
      <c r="GC58" s="6"/>
      <c r="GD58" s="6"/>
      <c r="GE58" s="6"/>
      <c r="GF58" s="6"/>
      <c r="GG58" s="6"/>
      <c r="GH58" s="6"/>
      <c r="GI58" s="6"/>
      <c r="GJ58" s="6"/>
      <c r="GK58" s="6"/>
      <c r="GL58" s="6"/>
      <c r="GM58" s="6"/>
      <c r="GN58" s="6"/>
      <c r="GO58" s="6"/>
      <c r="GP58" s="6"/>
      <c r="GQ58" s="6"/>
      <c r="GR58" s="6"/>
      <c r="GS58" s="6"/>
      <c r="GT58" s="6"/>
      <c r="GU58" s="6"/>
      <c r="GV58" s="6"/>
      <c r="GW58" s="6"/>
      <c r="GX58" s="6"/>
      <c r="GY58" s="6"/>
      <c r="GZ58" s="6"/>
      <c r="HA58" s="6"/>
      <c r="HB58" s="6"/>
      <c r="HC58" s="6"/>
      <c r="HD58" s="6"/>
      <c r="HE58" s="6"/>
      <c r="HF58" s="6"/>
      <c r="HG58" s="6"/>
      <c r="HH58" s="6"/>
      <c r="HI58" s="6"/>
      <c r="HJ58" s="6"/>
      <c r="HK58" s="6"/>
      <c r="HL58" s="6"/>
      <c r="HM58" s="6"/>
      <c r="HN58" s="6"/>
      <c r="HO58" s="6"/>
      <c r="HP58" s="6"/>
      <c r="HQ58" s="6"/>
      <c r="HR58" s="6"/>
      <c r="HS58" s="6"/>
      <c r="HT58" s="6"/>
      <c r="HU58" s="6"/>
      <c r="HV58" s="6"/>
      <c r="HW58" s="6"/>
      <c r="HX58" s="6"/>
      <c r="HY58" s="6"/>
      <c r="HZ58" s="6"/>
      <c r="IA58" s="6"/>
      <c r="IB58" s="6"/>
      <c r="IC58" s="6"/>
      <c r="ID58" s="6"/>
      <c r="IE58" s="6"/>
      <c r="IF58" s="6"/>
      <c r="IG58" s="6"/>
      <c r="IH58" s="6"/>
      <c r="II58" s="6"/>
      <c r="IJ58" s="6"/>
      <c r="IK58" s="6"/>
      <c r="IL58" s="6"/>
      <c r="IM58" s="6"/>
      <c r="IN58" s="6"/>
      <c r="IO58" s="6"/>
    </row>
    <row r="59" spans="1:249" customFormat="1" ht="78.75" x14ac:dyDescent="0.25">
      <c r="A59" s="7" t="s">
        <v>113</v>
      </c>
      <c r="B59" s="19" t="s">
        <v>114</v>
      </c>
      <c r="C59" s="13">
        <v>5571.3</v>
      </c>
      <c r="D59" s="13">
        <v>5571.3</v>
      </c>
      <c r="E59" s="13">
        <v>5571.3</v>
      </c>
      <c r="F59" s="13">
        <f t="shared" si="1"/>
        <v>0</v>
      </c>
      <c r="G59" s="14"/>
      <c r="H59" s="13">
        <v>5587.1</v>
      </c>
      <c r="I59" s="13">
        <v>5587.1</v>
      </c>
      <c r="J59" s="13">
        <v>5587.1</v>
      </c>
      <c r="K59" s="13">
        <f t="shared" si="2"/>
        <v>0</v>
      </c>
      <c r="L59" s="13">
        <v>5600</v>
      </c>
      <c r="M59" s="13">
        <v>5600</v>
      </c>
      <c r="N59" s="13">
        <v>5600</v>
      </c>
      <c r="O59" s="13">
        <f t="shared" si="3"/>
        <v>0</v>
      </c>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6"/>
      <c r="DN59" s="6"/>
      <c r="DO59" s="6"/>
      <c r="DP59" s="6"/>
      <c r="DQ59" s="6"/>
      <c r="DR59" s="6"/>
      <c r="DS59" s="6"/>
      <c r="DT59" s="6"/>
      <c r="DU59" s="6"/>
      <c r="DV59" s="6"/>
      <c r="DW59" s="6"/>
      <c r="DX59" s="6"/>
      <c r="DY59" s="6"/>
      <c r="DZ59" s="6"/>
      <c r="EA59" s="6"/>
      <c r="EB59" s="6"/>
      <c r="EC59" s="6"/>
      <c r="ED59" s="6"/>
      <c r="EE59" s="6"/>
      <c r="EF59" s="6"/>
      <c r="EG59" s="6"/>
      <c r="EH59" s="6"/>
      <c r="EI59" s="6"/>
      <c r="EJ59" s="6"/>
      <c r="EK59" s="6"/>
      <c r="EL59" s="6"/>
      <c r="EM59" s="6"/>
      <c r="EN59" s="6"/>
      <c r="EO59" s="6"/>
      <c r="EP59" s="6"/>
      <c r="EQ59" s="6"/>
      <c r="ER59" s="6"/>
      <c r="ES59" s="6"/>
      <c r="ET59" s="6"/>
      <c r="EU59" s="6"/>
      <c r="EV59" s="6"/>
      <c r="EW59" s="6"/>
      <c r="EX59" s="6"/>
      <c r="EY59" s="6"/>
      <c r="EZ59" s="6"/>
      <c r="FA59" s="6"/>
      <c r="FB59" s="6"/>
      <c r="FC59" s="6"/>
      <c r="FD59" s="6"/>
      <c r="FE59" s="6"/>
      <c r="FF59" s="6"/>
      <c r="FG59" s="6"/>
      <c r="FH59" s="6"/>
      <c r="FI59" s="6"/>
      <c r="FJ59" s="6"/>
      <c r="FK59" s="6"/>
      <c r="FL59" s="6"/>
      <c r="FM59" s="6"/>
      <c r="FN59" s="6"/>
      <c r="FO59" s="6"/>
      <c r="FP59" s="6"/>
      <c r="FQ59" s="6"/>
      <c r="FR59" s="6"/>
      <c r="FS59" s="6"/>
      <c r="FT59" s="6"/>
      <c r="FU59" s="6"/>
      <c r="FV59" s="6"/>
      <c r="FW59" s="6"/>
      <c r="FX59" s="6"/>
      <c r="FY59" s="6"/>
      <c r="FZ59" s="6"/>
      <c r="GA59" s="6"/>
      <c r="GB59" s="6"/>
      <c r="GC59" s="6"/>
      <c r="GD59" s="6"/>
      <c r="GE59" s="6"/>
      <c r="GF59" s="6"/>
      <c r="GG59" s="6"/>
      <c r="GH59" s="6"/>
      <c r="GI59" s="6"/>
      <c r="GJ59" s="6"/>
      <c r="GK59" s="6"/>
      <c r="GL59" s="6"/>
      <c r="GM59" s="6"/>
      <c r="GN59" s="6"/>
      <c r="GO59" s="6"/>
      <c r="GP59" s="6"/>
      <c r="GQ59" s="6"/>
      <c r="GR59" s="6"/>
      <c r="GS59" s="6"/>
      <c r="GT59" s="6"/>
      <c r="GU59" s="6"/>
      <c r="GV59" s="6"/>
      <c r="GW59" s="6"/>
      <c r="GX59" s="6"/>
      <c r="GY59" s="6"/>
      <c r="GZ59" s="6"/>
      <c r="HA59" s="6"/>
      <c r="HB59" s="6"/>
      <c r="HC59" s="6"/>
      <c r="HD59" s="6"/>
      <c r="HE59" s="6"/>
      <c r="HF59" s="6"/>
      <c r="HG59" s="6"/>
      <c r="HH59" s="6"/>
      <c r="HI59" s="6"/>
      <c r="HJ59" s="6"/>
      <c r="HK59" s="6"/>
      <c r="HL59" s="6"/>
      <c r="HM59" s="6"/>
      <c r="HN59" s="6"/>
      <c r="HO59" s="6"/>
      <c r="HP59" s="6"/>
      <c r="HQ59" s="6"/>
      <c r="HR59" s="6"/>
      <c r="HS59" s="6"/>
      <c r="HT59" s="6"/>
      <c r="HU59" s="6"/>
      <c r="HV59" s="6"/>
      <c r="HW59" s="6"/>
      <c r="HX59" s="6"/>
      <c r="HY59" s="6"/>
      <c r="HZ59" s="6"/>
      <c r="IA59" s="6"/>
      <c r="IB59" s="6"/>
      <c r="IC59" s="6"/>
      <c r="ID59" s="6"/>
      <c r="IE59" s="6"/>
      <c r="IF59" s="6"/>
      <c r="IG59" s="6"/>
      <c r="IH59" s="6"/>
      <c r="II59" s="6"/>
      <c r="IJ59" s="6"/>
      <c r="IK59" s="6"/>
      <c r="IL59" s="6"/>
      <c r="IM59" s="6"/>
      <c r="IN59" s="6"/>
      <c r="IO59" s="6"/>
    </row>
    <row r="60" spans="1:249" customFormat="1" ht="66" customHeight="1" x14ac:dyDescent="0.25">
      <c r="A60" s="7" t="s">
        <v>115</v>
      </c>
      <c r="B60" s="19" t="s">
        <v>112</v>
      </c>
      <c r="C60" s="13">
        <v>1158.7</v>
      </c>
      <c r="D60" s="13">
        <v>1158.7</v>
      </c>
      <c r="E60" s="13">
        <v>1358.7</v>
      </c>
      <c r="F60" s="13">
        <f t="shared" si="1"/>
        <v>200</v>
      </c>
      <c r="G60" s="14" t="s">
        <v>116</v>
      </c>
      <c r="H60" s="13">
        <v>1158.7</v>
      </c>
      <c r="I60" s="13">
        <v>1158.7</v>
      </c>
      <c r="J60" s="13">
        <v>1158.7</v>
      </c>
      <c r="K60" s="13">
        <f t="shared" si="2"/>
        <v>0</v>
      </c>
      <c r="L60" s="13">
        <v>1158.7</v>
      </c>
      <c r="M60" s="13">
        <v>1158.7</v>
      </c>
      <c r="N60" s="13">
        <v>1158.7</v>
      </c>
      <c r="O60" s="13">
        <f t="shared" si="3"/>
        <v>0</v>
      </c>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6"/>
      <c r="DN60" s="6"/>
      <c r="DO60" s="6"/>
      <c r="DP60" s="6"/>
      <c r="DQ60" s="6"/>
      <c r="DR60" s="6"/>
      <c r="DS60" s="6"/>
      <c r="DT60" s="6"/>
      <c r="DU60" s="6"/>
      <c r="DV60" s="6"/>
      <c r="DW60" s="6"/>
      <c r="DX60" s="6"/>
      <c r="DY60" s="6"/>
      <c r="DZ60" s="6"/>
      <c r="EA60" s="6"/>
      <c r="EB60" s="6"/>
      <c r="EC60" s="6"/>
      <c r="ED60" s="6"/>
      <c r="EE60" s="6"/>
      <c r="EF60" s="6"/>
      <c r="EG60" s="6"/>
      <c r="EH60" s="6"/>
      <c r="EI60" s="6"/>
      <c r="EJ60" s="6"/>
      <c r="EK60" s="6"/>
      <c r="EL60" s="6"/>
      <c r="EM60" s="6"/>
      <c r="EN60" s="6"/>
      <c r="EO60" s="6"/>
      <c r="EP60" s="6"/>
      <c r="EQ60" s="6"/>
      <c r="ER60" s="6"/>
      <c r="ES60" s="6"/>
      <c r="ET60" s="6"/>
      <c r="EU60" s="6"/>
      <c r="EV60" s="6"/>
      <c r="EW60" s="6"/>
      <c r="EX60" s="6"/>
      <c r="EY60" s="6"/>
      <c r="EZ60" s="6"/>
      <c r="FA60" s="6"/>
      <c r="FB60" s="6"/>
      <c r="FC60" s="6"/>
      <c r="FD60" s="6"/>
      <c r="FE60" s="6"/>
      <c r="FF60" s="6"/>
      <c r="FG60" s="6"/>
      <c r="FH60" s="6"/>
      <c r="FI60" s="6"/>
      <c r="FJ60" s="6"/>
      <c r="FK60" s="6"/>
      <c r="FL60" s="6"/>
      <c r="FM60" s="6"/>
      <c r="FN60" s="6"/>
      <c r="FO60" s="6"/>
      <c r="FP60" s="6"/>
      <c r="FQ60" s="6"/>
      <c r="FR60" s="6"/>
      <c r="FS60" s="6"/>
      <c r="FT60" s="6"/>
      <c r="FU60" s="6"/>
      <c r="FV60" s="6"/>
      <c r="FW60" s="6"/>
      <c r="FX60" s="6"/>
      <c r="FY60" s="6"/>
      <c r="FZ60" s="6"/>
      <c r="GA60" s="6"/>
      <c r="GB60" s="6"/>
      <c r="GC60" s="6"/>
      <c r="GD60" s="6"/>
      <c r="GE60" s="6"/>
      <c r="GF60" s="6"/>
      <c r="GG60" s="6"/>
      <c r="GH60" s="6"/>
      <c r="GI60" s="6"/>
      <c r="GJ60" s="6"/>
      <c r="GK60" s="6"/>
      <c r="GL60" s="6"/>
      <c r="GM60" s="6"/>
      <c r="GN60" s="6"/>
      <c r="GO60" s="6"/>
      <c r="GP60" s="6"/>
      <c r="GQ60" s="6"/>
      <c r="GR60" s="6"/>
      <c r="GS60" s="6"/>
      <c r="GT60" s="6"/>
      <c r="GU60" s="6"/>
      <c r="GV60" s="6"/>
      <c r="GW60" s="6"/>
      <c r="GX60" s="6"/>
      <c r="GY60" s="6"/>
      <c r="GZ60" s="6"/>
      <c r="HA60" s="6"/>
      <c r="HB60" s="6"/>
      <c r="HC60" s="6"/>
      <c r="HD60" s="6"/>
      <c r="HE60" s="6"/>
      <c r="HF60" s="6"/>
      <c r="HG60" s="6"/>
      <c r="HH60" s="6"/>
      <c r="HI60" s="6"/>
      <c r="HJ60" s="6"/>
      <c r="HK60" s="6"/>
      <c r="HL60" s="6"/>
      <c r="HM60" s="6"/>
      <c r="HN60" s="6"/>
      <c r="HO60" s="6"/>
      <c r="HP60" s="6"/>
      <c r="HQ60" s="6"/>
      <c r="HR60" s="6"/>
      <c r="HS60" s="6"/>
      <c r="HT60" s="6"/>
      <c r="HU60" s="6"/>
      <c r="HV60" s="6"/>
      <c r="HW60" s="6"/>
      <c r="HX60" s="6"/>
      <c r="HY60" s="6"/>
      <c r="HZ60" s="6"/>
      <c r="IA60" s="6"/>
      <c r="IB60" s="6"/>
      <c r="IC60" s="6"/>
      <c r="ID60" s="6"/>
      <c r="IE60" s="6"/>
      <c r="IF60" s="6"/>
      <c r="IG60" s="6"/>
      <c r="IH60" s="6"/>
      <c r="II60" s="6"/>
      <c r="IJ60" s="6"/>
      <c r="IK60" s="6"/>
      <c r="IL60" s="6"/>
      <c r="IM60" s="6"/>
      <c r="IN60" s="6"/>
      <c r="IO60" s="6"/>
    </row>
    <row r="61" spans="1:249" customFormat="1" ht="15.75" x14ac:dyDescent="0.25">
      <c r="A61" s="10" t="s">
        <v>117</v>
      </c>
      <c r="B61" s="11" t="s">
        <v>118</v>
      </c>
      <c r="C61" s="12">
        <f>C62+C67</f>
        <v>2116.6999999999998</v>
      </c>
      <c r="D61" s="12">
        <f>D62+D67</f>
        <v>3694.8</v>
      </c>
      <c r="E61" s="12">
        <f>E62+E67</f>
        <v>4064.1</v>
      </c>
      <c r="F61" s="12">
        <f t="shared" si="1"/>
        <v>369.29999999999973</v>
      </c>
      <c r="G61" s="14"/>
      <c r="H61" s="12">
        <f>H62+H67</f>
        <v>2130.6999999999998</v>
      </c>
      <c r="I61" s="12">
        <f>I62+I67</f>
        <v>2130.6999999999998</v>
      </c>
      <c r="J61" s="12">
        <f>J62+J67</f>
        <v>2130.6999999999998</v>
      </c>
      <c r="K61" s="13">
        <f t="shared" si="2"/>
        <v>0</v>
      </c>
      <c r="L61" s="12">
        <f>L62+L67</f>
        <v>2133.6999999999998</v>
      </c>
      <c r="M61" s="12">
        <f>M62+M67</f>
        <v>2133.6999999999998</v>
      </c>
      <c r="N61" s="12">
        <f>N62+N67</f>
        <v>2133.6999999999998</v>
      </c>
      <c r="O61" s="13">
        <f t="shared" si="3"/>
        <v>0</v>
      </c>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c r="DC61" s="6"/>
      <c r="DD61" s="6"/>
      <c r="DE61" s="6"/>
      <c r="DF61" s="6"/>
      <c r="DG61" s="6"/>
      <c r="DH61" s="6"/>
      <c r="DI61" s="6"/>
      <c r="DJ61" s="6"/>
      <c r="DK61" s="6"/>
      <c r="DL61" s="6"/>
      <c r="DM61" s="6"/>
      <c r="DN61" s="6"/>
      <c r="DO61" s="6"/>
      <c r="DP61" s="6"/>
      <c r="DQ61" s="6"/>
      <c r="DR61" s="6"/>
      <c r="DS61" s="6"/>
      <c r="DT61" s="6"/>
      <c r="DU61" s="6"/>
      <c r="DV61" s="6"/>
      <c r="DW61" s="6"/>
      <c r="DX61" s="6"/>
      <c r="DY61" s="6"/>
      <c r="DZ61" s="6"/>
      <c r="EA61" s="6"/>
      <c r="EB61" s="6"/>
      <c r="EC61" s="6"/>
      <c r="ED61" s="6"/>
      <c r="EE61" s="6"/>
      <c r="EF61" s="6"/>
      <c r="EG61" s="6"/>
      <c r="EH61" s="6"/>
      <c r="EI61" s="6"/>
      <c r="EJ61" s="6"/>
      <c r="EK61" s="6"/>
      <c r="EL61" s="6"/>
      <c r="EM61" s="6"/>
      <c r="EN61" s="6"/>
      <c r="EO61" s="6"/>
      <c r="EP61" s="6"/>
      <c r="EQ61" s="6"/>
      <c r="ER61" s="6"/>
      <c r="ES61" s="6"/>
      <c r="ET61" s="6"/>
      <c r="EU61" s="6"/>
      <c r="EV61" s="6"/>
      <c r="EW61" s="6"/>
      <c r="EX61" s="6"/>
      <c r="EY61" s="6"/>
      <c r="EZ61" s="6"/>
      <c r="FA61" s="6"/>
      <c r="FB61" s="6"/>
      <c r="FC61" s="6"/>
      <c r="FD61" s="6"/>
      <c r="FE61" s="6"/>
      <c r="FF61" s="6"/>
      <c r="FG61" s="6"/>
      <c r="FH61" s="6"/>
      <c r="FI61" s="6"/>
      <c r="FJ61" s="6"/>
      <c r="FK61" s="6"/>
      <c r="FL61" s="6"/>
      <c r="FM61" s="6"/>
      <c r="FN61" s="6"/>
      <c r="FO61" s="6"/>
      <c r="FP61" s="6"/>
      <c r="FQ61" s="6"/>
      <c r="FR61" s="6"/>
      <c r="FS61" s="6"/>
      <c r="FT61" s="6"/>
      <c r="FU61" s="6"/>
      <c r="FV61" s="6"/>
      <c r="FW61" s="6"/>
      <c r="FX61" s="6"/>
      <c r="FY61" s="6"/>
      <c r="FZ61" s="6"/>
      <c r="GA61" s="6"/>
      <c r="GB61" s="6"/>
      <c r="GC61" s="6"/>
      <c r="GD61" s="6"/>
      <c r="GE61" s="6"/>
      <c r="GF61" s="6"/>
      <c r="GG61" s="6"/>
      <c r="GH61" s="6"/>
      <c r="GI61" s="6"/>
      <c r="GJ61" s="6"/>
      <c r="GK61" s="6"/>
      <c r="GL61" s="6"/>
      <c r="GM61" s="6"/>
      <c r="GN61" s="6"/>
      <c r="GO61" s="6"/>
      <c r="GP61" s="6"/>
      <c r="GQ61" s="6"/>
      <c r="GR61" s="6"/>
      <c r="GS61" s="6"/>
      <c r="GT61" s="6"/>
      <c r="GU61" s="6"/>
      <c r="GV61" s="6"/>
      <c r="GW61" s="6"/>
      <c r="GX61" s="6"/>
      <c r="GY61" s="6"/>
      <c r="GZ61" s="6"/>
      <c r="HA61" s="6"/>
      <c r="HB61" s="6"/>
      <c r="HC61" s="6"/>
      <c r="HD61" s="6"/>
      <c r="HE61" s="6"/>
      <c r="HF61" s="6"/>
      <c r="HG61" s="6"/>
      <c r="HH61" s="6"/>
      <c r="HI61" s="6"/>
      <c r="HJ61" s="6"/>
      <c r="HK61" s="6"/>
      <c r="HL61" s="6"/>
      <c r="HM61" s="6"/>
      <c r="HN61" s="6"/>
      <c r="HO61" s="6"/>
      <c r="HP61" s="6"/>
      <c r="HQ61" s="6"/>
      <c r="HR61" s="6"/>
      <c r="HS61" s="6"/>
      <c r="HT61" s="6"/>
      <c r="HU61" s="6"/>
      <c r="HV61" s="6"/>
      <c r="HW61" s="6"/>
      <c r="HX61" s="6"/>
      <c r="HY61" s="6"/>
      <c r="HZ61" s="6"/>
      <c r="IA61" s="6"/>
      <c r="IB61" s="6"/>
      <c r="IC61" s="6"/>
      <c r="ID61" s="6"/>
      <c r="IE61" s="6"/>
      <c r="IF61" s="6"/>
      <c r="IG61" s="6"/>
      <c r="IH61" s="6"/>
      <c r="II61" s="6"/>
      <c r="IJ61" s="6"/>
      <c r="IK61" s="6"/>
      <c r="IL61" s="6"/>
      <c r="IM61" s="6"/>
      <c r="IN61" s="6"/>
      <c r="IO61" s="6"/>
    </row>
    <row r="62" spans="1:249" ht="47.25" x14ac:dyDescent="0.25">
      <c r="A62" s="7" t="s">
        <v>119</v>
      </c>
      <c r="B62" s="19" t="s">
        <v>120</v>
      </c>
      <c r="C62" s="13">
        <f>SUM(C63:C66)</f>
        <v>1315.2</v>
      </c>
      <c r="D62" s="13">
        <f>SUM(D63:D66)</f>
        <v>1340.5</v>
      </c>
      <c r="E62" s="13">
        <f>SUM(E63:E66)</f>
        <v>1709.8000000000002</v>
      </c>
      <c r="F62" s="13">
        <f t="shared" si="1"/>
        <v>369.30000000000018</v>
      </c>
      <c r="G62" s="14"/>
      <c r="H62" s="13">
        <f>SUM(H63:H66)</f>
        <v>1329.2</v>
      </c>
      <c r="I62" s="13">
        <f>SUM(I63:I66)</f>
        <v>1329.2</v>
      </c>
      <c r="J62" s="13">
        <f>SUM(J63:J66)</f>
        <v>1329.2</v>
      </c>
      <c r="K62" s="13">
        <f t="shared" si="2"/>
        <v>0</v>
      </c>
      <c r="L62" s="13">
        <f>SUM(L63:L66)</f>
        <v>1332.2</v>
      </c>
      <c r="M62" s="13">
        <f>SUM(M63:M66)</f>
        <v>1332.2</v>
      </c>
      <c r="N62" s="13">
        <f>SUM(N63:N66)</f>
        <v>1332.2</v>
      </c>
      <c r="O62" s="13">
        <f t="shared" si="3"/>
        <v>0</v>
      </c>
    </row>
    <row r="63" spans="1:249" ht="47.25" x14ac:dyDescent="0.25">
      <c r="A63" s="36" t="s">
        <v>121</v>
      </c>
      <c r="B63" s="37" t="s">
        <v>120</v>
      </c>
      <c r="C63" s="13">
        <v>316.2</v>
      </c>
      <c r="D63" s="13">
        <v>316.2</v>
      </c>
      <c r="E63" s="13">
        <v>316.2</v>
      </c>
      <c r="F63" s="13">
        <f t="shared" si="1"/>
        <v>0</v>
      </c>
      <c r="G63" s="14"/>
      <c r="H63" s="13">
        <v>327</v>
      </c>
      <c r="I63" s="13">
        <v>327</v>
      </c>
      <c r="J63" s="13">
        <v>327</v>
      </c>
      <c r="K63" s="13">
        <f t="shared" si="2"/>
        <v>0</v>
      </c>
      <c r="L63" s="13">
        <v>322.2</v>
      </c>
      <c r="M63" s="13">
        <v>322.2</v>
      </c>
      <c r="N63" s="13">
        <v>322.2</v>
      </c>
      <c r="O63" s="13">
        <f t="shared" si="3"/>
        <v>0</v>
      </c>
    </row>
    <row r="64" spans="1:249" ht="47.25" x14ac:dyDescent="0.25">
      <c r="A64" s="36" t="s">
        <v>122</v>
      </c>
      <c r="B64" s="37" t="s">
        <v>120</v>
      </c>
      <c r="C64" s="13">
        <v>25.4</v>
      </c>
      <c r="D64" s="13">
        <v>32</v>
      </c>
      <c r="E64" s="13">
        <v>32</v>
      </c>
      <c r="F64" s="13">
        <f t="shared" si="1"/>
        <v>0</v>
      </c>
      <c r="G64" s="14"/>
      <c r="H64" s="13">
        <v>15</v>
      </c>
      <c r="I64" s="13">
        <v>15</v>
      </c>
      <c r="J64" s="13">
        <v>15</v>
      </c>
      <c r="K64" s="13">
        <f t="shared" si="2"/>
        <v>0</v>
      </c>
      <c r="L64" s="13">
        <v>15</v>
      </c>
      <c r="M64" s="13">
        <v>15</v>
      </c>
      <c r="N64" s="13">
        <v>15</v>
      </c>
      <c r="O64" s="13">
        <f t="shared" si="3"/>
        <v>0</v>
      </c>
    </row>
    <row r="65" spans="1:16" ht="79.5" customHeight="1" x14ac:dyDescent="0.25">
      <c r="A65" s="36" t="s">
        <v>123</v>
      </c>
      <c r="B65" s="37" t="s">
        <v>120</v>
      </c>
      <c r="C65" s="13">
        <v>841.6</v>
      </c>
      <c r="D65" s="13">
        <v>841.6</v>
      </c>
      <c r="E65" s="13">
        <v>1210.9000000000001</v>
      </c>
      <c r="F65" s="13">
        <f t="shared" si="1"/>
        <v>369.30000000000007</v>
      </c>
      <c r="G65" s="14" t="s">
        <v>124</v>
      </c>
      <c r="H65" s="13">
        <v>855.2</v>
      </c>
      <c r="I65" s="13">
        <v>855.2</v>
      </c>
      <c r="J65" s="13">
        <v>855.2</v>
      </c>
      <c r="K65" s="13">
        <f t="shared" si="2"/>
        <v>0</v>
      </c>
      <c r="L65" s="13">
        <v>863</v>
      </c>
      <c r="M65" s="13">
        <v>863</v>
      </c>
      <c r="N65" s="13">
        <v>863</v>
      </c>
      <c r="O65" s="13">
        <f t="shared" si="3"/>
        <v>0</v>
      </c>
    </row>
    <row r="66" spans="1:16" ht="47.25" x14ac:dyDescent="0.25">
      <c r="A66" s="36" t="s">
        <v>125</v>
      </c>
      <c r="B66" s="37" t="s">
        <v>120</v>
      </c>
      <c r="C66" s="13">
        <v>132</v>
      </c>
      <c r="D66" s="13">
        <v>150.69999999999999</v>
      </c>
      <c r="E66" s="13">
        <v>150.69999999999999</v>
      </c>
      <c r="F66" s="13">
        <f t="shared" si="1"/>
        <v>0</v>
      </c>
      <c r="G66" s="14"/>
      <c r="H66" s="13">
        <v>132</v>
      </c>
      <c r="I66" s="13">
        <v>132</v>
      </c>
      <c r="J66" s="13">
        <v>132</v>
      </c>
      <c r="K66" s="13">
        <f t="shared" si="2"/>
        <v>0</v>
      </c>
      <c r="L66" s="13">
        <v>132</v>
      </c>
      <c r="M66" s="13">
        <v>132</v>
      </c>
      <c r="N66" s="13">
        <v>132</v>
      </c>
      <c r="O66" s="13">
        <f t="shared" si="3"/>
        <v>0</v>
      </c>
    </row>
    <row r="67" spans="1:16" ht="31.5" x14ac:dyDescent="0.25">
      <c r="A67" s="7" t="s">
        <v>126</v>
      </c>
      <c r="B67" s="19" t="s">
        <v>127</v>
      </c>
      <c r="C67" s="13">
        <f>SUM(C68:C69)</f>
        <v>801.5</v>
      </c>
      <c r="D67" s="13">
        <f>SUM(D68:D70)</f>
        <v>2354.3000000000002</v>
      </c>
      <c r="E67" s="13">
        <f t="shared" ref="E67:O67" si="5">SUM(E68:E70)</f>
        <v>2354.2999999999997</v>
      </c>
      <c r="F67" s="13">
        <f t="shared" si="5"/>
        <v>-4.6185277824406512E-14</v>
      </c>
      <c r="G67" s="13"/>
      <c r="H67" s="13">
        <f t="shared" si="5"/>
        <v>801.5</v>
      </c>
      <c r="I67" s="13">
        <f t="shared" si="5"/>
        <v>801.5</v>
      </c>
      <c r="J67" s="13">
        <f t="shared" si="5"/>
        <v>801.5</v>
      </c>
      <c r="K67" s="13">
        <f t="shared" si="5"/>
        <v>0</v>
      </c>
      <c r="L67" s="13">
        <f t="shared" si="5"/>
        <v>801.5</v>
      </c>
      <c r="M67" s="13">
        <f t="shared" si="5"/>
        <v>801.5</v>
      </c>
      <c r="N67" s="13">
        <f t="shared" si="5"/>
        <v>801.5</v>
      </c>
      <c r="O67" s="13">
        <f t="shared" si="5"/>
        <v>0</v>
      </c>
    </row>
    <row r="68" spans="1:16" ht="31.5" x14ac:dyDescent="0.25">
      <c r="A68" s="82" t="s">
        <v>128</v>
      </c>
      <c r="B68" s="83" t="s">
        <v>127</v>
      </c>
      <c r="C68" s="84">
        <v>503.6</v>
      </c>
      <c r="D68" s="84">
        <v>2056.4</v>
      </c>
      <c r="E68" s="85">
        <v>2046.7</v>
      </c>
      <c r="F68" s="85">
        <f t="shared" si="1"/>
        <v>-9.7000000000000455</v>
      </c>
      <c r="G68" s="74"/>
      <c r="H68" s="13">
        <v>503.6</v>
      </c>
      <c r="I68" s="13">
        <v>503.6</v>
      </c>
      <c r="J68" s="13">
        <v>503.6</v>
      </c>
      <c r="K68" s="13">
        <f t="shared" si="2"/>
        <v>0</v>
      </c>
      <c r="L68" s="13">
        <v>503.6</v>
      </c>
      <c r="M68" s="13">
        <v>503.6</v>
      </c>
      <c r="N68" s="13">
        <v>503.6</v>
      </c>
      <c r="O68" s="13">
        <f t="shared" si="3"/>
        <v>0</v>
      </c>
    </row>
    <row r="69" spans="1:16" ht="31.5" x14ac:dyDescent="0.25">
      <c r="A69" s="82" t="s">
        <v>129</v>
      </c>
      <c r="B69" s="83" t="s">
        <v>127</v>
      </c>
      <c r="C69" s="84">
        <v>297.89999999999998</v>
      </c>
      <c r="D69" s="84">
        <v>297.89999999999998</v>
      </c>
      <c r="E69" s="84">
        <v>297.89999999999998</v>
      </c>
      <c r="F69" s="84">
        <f t="shared" si="1"/>
        <v>0</v>
      </c>
      <c r="G69" s="74"/>
      <c r="H69" s="13">
        <v>297.89999999999998</v>
      </c>
      <c r="I69" s="13">
        <v>297.89999999999998</v>
      </c>
      <c r="J69" s="13">
        <v>297.89999999999998</v>
      </c>
      <c r="K69" s="13">
        <f t="shared" si="2"/>
        <v>0</v>
      </c>
      <c r="L69" s="13">
        <v>297.89999999999998</v>
      </c>
      <c r="M69" s="13">
        <v>297.89999999999998</v>
      </c>
      <c r="N69" s="13">
        <v>297.89999999999998</v>
      </c>
      <c r="O69" s="13">
        <f t="shared" si="3"/>
        <v>0</v>
      </c>
    </row>
    <row r="70" spans="1:16" ht="31.5" x14ac:dyDescent="0.25">
      <c r="A70" s="82" t="s">
        <v>403</v>
      </c>
      <c r="B70" s="83" t="s">
        <v>127</v>
      </c>
      <c r="C70" s="84"/>
      <c r="D70" s="84">
        <v>0</v>
      </c>
      <c r="E70" s="84">
        <v>9.6999999999999993</v>
      </c>
      <c r="F70" s="84">
        <f t="shared" ref="F70" si="6">E70-D70</f>
        <v>9.6999999999999993</v>
      </c>
      <c r="G70" s="74"/>
      <c r="H70" s="13"/>
      <c r="I70" s="13"/>
      <c r="J70" s="13"/>
      <c r="K70" s="13"/>
      <c r="L70" s="13"/>
      <c r="M70" s="13"/>
      <c r="N70" s="13"/>
      <c r="O70" s="13"/>
    </row>
    <row r="71" spans="1:16" ht="31.5" x14ac:dyDescent="0.25">
      <c r="A71" s="10" t="s">
        <v>130</v>
      </c>
      <c r="B71" s="11" t="s">
        <v>131</v>
      </c>
      <c r="C71" s="12">
        <f>SUM(C72:C80)</f>
        <v>28022.3</v>
      </c>
      <c r="D71" s="12">
        <f>SUM(D72:D80)</f>
        <v>39801.100000000006</v>
      </c>
      <c r="E71" s="12">
        <f>SUM(E72:E80)</f>
        <v>39825.600000000006</v>
      </c>
      <c r="F71" s="12">
        <f t="shared" ref="F71:F134" si="7">E71-D71</f>
        <v>24.5</v>
      </c>
      <c r="G71" s="14"/>
      <c r="H71" s="12">
        <f>SUM(H72:H80)</f>
        <v>21468.3</v>
      </c>
      <c r="I71" s="12">
        <f>SUM(I72:I80)</f>
        <v>21468.3</v>
      </c>
      <c r="J71" s="12">
        <f>SUM(J72:J80)</f>
        <v>21468.3</v>
      </c>
      <c r="K71" s="13">
        <f t="shared" ref="K71:K134" si="8">J71-I71</f>
        <v>0</v>
      </c>
      <c r="L71" s="12">
        <f>SUM(L72:L80)</f>
        <v>20779</v>
      </c>
      <c r="M71" s="12">
        <f>SUM(M72:M80)</f>
        <v>20779</v>
      </c>
      <c r="N71" s="12">
        <f>SUM(N72:N80)</f>
        <v>20779</v>
      </c>
      <c r="O71" s="13">
        <f t="shared" ref="O71:O134" si="9">N71-M71</f>
        <v>0</v>
      </c>
    </row>
    <row r="72" spans="1:16" ht="94.5" x14ac:dyDescent="0.25">
      <c r="A72" s="21" t="s">
        <v>132</v>
      </c>
      <c r="B72" s="19" t="s">
        <v>133</v>
      </c>
      <c r="C72" s="13">
        <v>10.8</v>
      </c>
      <c r="D72" s="13">
        <v>10.8</v>
      </c>
      <c r="E72" s="13">
        <v>10.8</v>
      </c>
      <c r="F72" s="13">
        <f t="shared" si="7"/>
        <v>0</v>
      </c>
      <c r="G72" s="14"/>
      <c r="H72" s="13">
        <v>10.8</v>
      </c>
      <c r="I72" s="13">
        <v>10.8</v>
      </c>
      <c r="J72" s="13">
        <v>10.8</v>
      </c>
      <c r="K72" s="13">
        <f t="shared" si="8"/>
        <v>0</v>
      </c>
      <c r="L72" s="13">
        <v>10.8</v>
      </c>
      <c r="M72" s="13">
        <v>10.8</v>
      </c>
      <c r="N72" s="13">
        <v>10.8</v>
      </c>
      <c r="O72" s="13">
        <f t="shared" si="9"/>
        <v>0</v>
      </c>
      <c r="P72" s="31"/>
    </row>
    <row r="73" spans="1:16" ht="94.5" x14ac:dyDescent="0.25">
      <c r="A73" s="21" t="s">
        <v>134</v>
      </c>
      <c r="B73" s="19" t="s">
        <v>133</v>
      </c>
      <c r="C73" s="13">
        <v>4.4000000000000004</v>
      </c>
      <c r="D73" s="13">
        <v>6.5</v>
      </c>
      <c r="E73" s="13">
        <v>6.5</v>
      </c>
      <c r="F73" s="13">
        <f t="shared" si="7"/>
        <v>0</v>
      </c>
      <c r="G73" s="14"/>
      <c r="H73" s="13">
        <v>4.4000000000000004</v>
      </c>
      <c r="I73" s="13">
        <v>4.4000000000000004</v>
      </c>
      <c r="J73" s="13">
        <v>4.4000000000000004</v>
      </c>
      <c r="K73" s="13">
        <f t="shared" si="8"/>
        <v>0</v>
      </c>
      <c r="L73" s="13">
        <v>4.4000000000000004</v>
      </c>
      <c r="M73" s="13">
        <v>4.4000000000000004</v>
      </c>
      <c r="N73" s="13">
        <v>4.4000000000000004</v>
      </c>
      <c r="O73" s="13">
        <f t="shared" si="9"/>
        <v>0</v>
      </c>
      <c r="P73" s="31"/>
    </row>
    <row r="74" spans="1:16" ht="94.5" x14ac:dyDescent="0.25">
      <c r="A74" s="7" t="s">
        <v>135</v>
      </c>
      <c r="B74" s="19" t="s">
        <v>136</v>
      </c>
      <c r="C74" s="13">
        <v>5992</v>
      </c>
      <c r="D74" s="13">
        <v>5992</v>
      </c>
      <c r="E74" s="13">
        <v>5992</v>
      </c>
      <c r="F74" s="13">
        <f t="shared" si="7"/>
        <v>0</v>
      </c>
      <c r="G74" s="14"/>
      <c r="H74" s="13">
        <v>4438</v>
      </c>
      <c r="I74" s="13">
        <v>4438</v>
      </c>
      <c r="J74" s="13">
        <v>4438</v>
      </c>
      <c r="K74" s="13">
        <f t="shared" si="8"/>
        <v>0</v>
      </c>
      <c r="L74" s="13">
        <v>3748.7</v>
      </c>
      <c r="M74" s="13">
        <v>3748.7</v>
      </c>
      <c r="N74" s="13">
        <v>3748.7</v>
      </c>
      <c r="O74" s="13">
        <f t="shared" si="9"/>
        <v>0</v>
      </c>
    </row>
    <row r="75" spans="1:16" ht="94.5" x14ac:dyDescent="0.25">
      <c r="A75" s="21" t="s">
        <v>137</v>
      </c>
      <c r="B75" s="19" t="s">
        <v>138</v>
      </c>
      <c r="C75" s="13">
        <v>0</v>
      </c>
      <c r="D75" s="38">
        <v>71.2</v>
      </c>
      <c r="E75" s="38">
        <v>95.7</v>
      </c>
      <c r="F75" s="13">
        <f t="shared" si="7"/>
        <v>24.5</v>
      </c>
      <c r="G75" s="14" t="s">
        <v>124</v>
      </c>
      <c r="H75" s="13"/>
      <c r="I75" s="13">
        <v>0</v>
      </c>
      <c r="J75" s="13">
        <v>0</v>
      </c>
      <c r="K75" s="13">
        <f t="shared" si="8"/>
        <v>0</v>
      </c>
      <c r="L75" s="13"/>
      <c r="M75" s="13">
        <v>0</v>
      </c>
      <c r="N75" s="13">
        <v>0</v>
      </c>
      <c r="O75" s="13">
        <f t="shared" si="9"/>
        <v>0</v>
      </c>
    </row>
    <row r="76" spans="1:16" ht="94.5" x14ac:dyDescent="0.25">
      <c r="A76" s="7" t="s">
        <v>139</v>
      </c>
      <c r="B76" s="19" t="s">
        <v>140</v>
      </c>
      <c r="C76" s="13">
        <v>215.1</v>
      </c>
      <c r="D76" s="13">
        <v>215.1</v>
      </c>
      <c r="E76" s="13">
        <v>215.1</v>
      </c>
      <c r="F76" s="13">
        <f t="shared" si="7"/>
        <v>0</v>
      </c>
      <c r="G76" s="14"/>
      <c r="H76" s="13">
        <v>215.1</v>
      </c>
      <c r="I76" s="13">
        <v>215.1</v>
      </c>
      <c r="J76" s="13">
        <v>215.1</v>
      </c>
      <c r="K76" s="13">
        <f t="shared" si="8"/>
        <v>0</v>
      </c>
      <c r="L76" s="13">
        <v>215.1</v>
      </c>
      <c r="M76" s="13">
        <v>215.1</v>
      </c>
      <c r="N76" s="13">
        <v>215.1</v>
      </c>
      <c r="O76" s="13">
        <f t="shared" si="9"/>
        <v>0</v>
      </c>
    </row>
    <row r="77" spans="1:16" ht="47.25" x14ac:dyDescent="0.25">
      <c r="A77" s="32" t="s">
        <v>141</v>
      </c>
      <c r="B77" s="19" t="s">
        <v>142</v>
      </c>
      <c r="C77" s="13">
        <v>12780</v>
      </c>
      <c r="D77" s="13">
        <v>18091.2</v>
      </c>
      <c r="E77" s="13">
        <v>18091.2</v>
      </c>
      <c r="F77" s="13">
        <f t="shared" si="7"/>
        <v>0</v>
      </c>
      <c r="G77" s="14"/>
      <c r="H77" s="13">
        <v>12780</v>
      </c>
      <c r="I77" s="13">
        <v>12780</v>
      </c>
      <c r="J77" s="13">
        <v>12780</v>
      </c>
      <c r="K77" s="13">
        <f t="shared" si="8"/>
        <v>0</v>
      </c>
      <c r="L77" s="13">
        <v>12780</v>
      </c>
      <c r="M77" s="13">
        <v>12780</v>
      </c>
      <c r="N77" s="13">
        <v>12780</v>
      </c>
      <c r="O77" s="13">
        <f t="shared" si="9"/>
        <v>0</v>
      </c>
    </row>
    <row r="78" spans="1:16" ht="63" x14ac:dyDescent="0.25">
      <c r="A78" s="32" t="s">
        <v>143</v>
      </c>
      <c r="B78" s="19" t="s">
        <v>144</v>
      </c>
      <c r="C78" s="13">
        <v>800</v>
      </c>
      <c r="D78" s="13">
        <v>3637.3</v>
      </c>
      <c r="E78" s="13">
        <v>3637.3</v>
      </c>
      <c r="F78" s="13">
        <f t="shared" si="7"/>
        <v>0</v>
      </c>
      <c r="G78" s="14"/>
      <c r="H78" s="13">
        <v>800</v>
      </c>
      <c r="I78" s="13">
        <v>800</v>
      </c>
      <c r="J78" s="13">
        <v>800</v>
      </c>
      <c r="K78" s="13">
        <f t="shared" si="8"/>
        <v>0</v>
      </c>
      <c r="L78" s="13">
        <v>800</v>
      </c>
      <c r="M78" s="13">
        <v>800</v>
      </c>
      <c r="N78" s="13">
        <v>800</v>
      </c>
      <c r="O78" s="13">
        <f t="shared" si="9"/>
        <v>0</v>
      </c>
    </row>
    <row r="79" spans="1:16" ht="94.5" x14ac:dyDescent="0.25">
      <c r="A79" s="32" t="s">
        <v>145</v>
      </c>
      <c r="B79" s="35" t="s">
        <v>146</v>
      </c>
      <c r="C79" s="13">
        <v>3220</v>
      </c>
      <c r="D79" s="13">
        <v>6777</v>
      </c>
      <c r="E79" s="13">
        <v>6777</v>
      </c>
      <c r="F79" s="13">
        <f t="shared" si="7"/>
        <v>0</v>
      </c>
      <c r="G79" s="14"/>
      <c r="H79" s="13">
        <v>3220</v>
      </c>
      <c r="I79" s="13">
        <v>3220</v>
      </c>
      <c r="J79" s="13">
        <v>3220</v>
      </c>
      <c r="K79" s="13">
        <f t="shared" si="8"/>
        <v>0</v>
      </c>
      <c r="L79" s="13">
        <v>3220</v>
      </c>
      <c r="M79" s="13">
        <v>3220</v>
      </c>
      <c r="N79" s="13">
        <v>3220</v>
      </c>
      <c r="O79" s="13">
        <f t="shared" si="9"/>
        <v>0</v>
      </c>
    </row>
    <row r="80" spans="1:16" ht="47.25" x14ac:dyDescent="0.25">
      <c r="A80" s="32" t="s">
        <v>147</v>
      </c>
      <c r="B80" s="35" t="s">
        <v>148</v>
      </c>
      <c r="C80" s="13">
        <v>5000</v>
      </c>
      <c r="D80" s="13">
        <v>5000</v>
      </c>
      <c r="E80" s="13">
        <v>5000</v>
      </c>
      <c r="F80" s="13">
        <f t="shared" si="7"/>
        <v>0</v>
      </c>
      <c r="G80" s="14"/>
      <c r="H80" s="13">
        <v>0</v>
      </c>
      <c r="I80" s="13">
        <v>0</v>
      </c>
      <c r="J80" s="13">
        <v>0</v>
      </c>
      <c r="K80" s="13">
        <f t="shared" si="8"/>
        <v>0</v>
      </c>
      <c r="L80" s="13">
        <v>0</v>
      </c>
      <c r="M80" s="13">
        <v>0</v>
      </c>
      <c r="N80" s="13">
        <v>0</v>
      </c>
      <c r="O80" s="13">
        <f t="shared" si="9"/>
        <v>0</v>
      </c>
    </row>
    <row r="81" spans="1:252" ht="31.5" x14ac:dyDescent="0.25">
      <c r="A81" s="10" t="s">
        <v>149</v>
      </c>
      <c r="B81" s="11" t="s">
        <v>150</v>
      </c>
      <c r="C81" s="39">
        <f>SUM(C82:C115)</f>
        <v>6385.5</v>
      </c>
      <c r="D81" s="39">
        <f>SUM(D82:D115)</f>
        <v>8904.7999999999993</v>
      </c>
      <c r="E81" s="39">
        <f>SUM(E82:E115)</f>
        <v>9466.9</v>
      </c>
      <c r="F81" s="12">
        <f t="shared" si="7"/>
        <v>562.10000000000036</v>
      </c>
      <c r="G81" s="14"/>
      <c r="H81" s="39">
        <f>SUM(H82:H115)</f>
        <v>6416.7</v>
      </c>
      <c r="I81" s="39">
        <f>SUM(I82:I115)</f>
        <v>6416.7</v>
      </c>
      <c r="J81" s="39">
        <f>SUM(J82:J115)</f>
        <v>6416.7</v>
      </c>
      <c r="K81" s="13">
        <f t="shared" si="8"/>
        <v>0</v>
      </c>
      <c r="L81" s="39">
        <f>SUM(L82:L115)</f>
        <v>6448.4</v>
      </c>
      <c r="M81" s="39">
        <f>SUM(M82:M115)</f>
        <v>6448.4</v>
      </c>
      <c r="N81" s="39">
        <f>SUM(N82:N115)</f>
        <v>6448.4</v>
      </c>
      <c r="O81" s="13">
        <f t="shared" si="9"/>
        <v>0</v>
      </c>
    </row>
    <row r="82" spans="1:252" ht="94.5" x14ac:dyDescent="0.25">
      <c r="A82" s="21" t="s">
        <v>151</v>
      </c>
      <c r="B82" s="19" t="s">
        <v>152</v>
      </c>
      <c r="C82" s="20">
        <v>24.5</v>
      </c>
      <c r="D82" s="20">
        <v>0</v>
      </c>
      <c r="E82" s="20">
        <v>0</v>
      </c>
      <c r="F82" s="13">
        <f t="shared" si="7"/>
        <v>0</v>
      </c>
      <c r="G82" s="14"/>
      <c r="H82" s="20">
        <v>24.5</v>
      </c>
      <c r="I82" s="20">
        <v>24.5</v>
      </c>
      <c r="J82" s="20">
        <v>24.5</v>
      </c>
      <c r="K82" s="13">
        <f t="shared" si="8"/>
        <v>0</v>
      </c>
      <c r="L82" s="20">
        <v>24.5</v>
      </c>
      <c r="M82" s="20">
        <v>24.5</v>
      </c>
      <c r="N82" s="20">
        <v>24.5</v>
      </c>
      <c r="O82" s="13">
        <f t="shared" si="9"/>
        <v>0</v>
      </c>
    </row>
    <row r="83" spans="1:252" ht="94.5" x14ac:dyDescent="0.25">
      <c r="A83" s="21" t="s">
        <v>153</v>
      </c>
      <c r="B83" s="19" t="s">
        <v>152</v>
      </c>
      <c r="C83" s="20">
        <v>46.5</v>
      </c>
      <c r="D83" s="20">
        <v>16.5</v>
      </c>
      <c r="E83" s="20">
        <v>16.5</v>
      </c>
      <c r="F83" s="13">
        <f t="shared" si="7"/>
        <v>0</v>
      </c>
      <c r="G83" s="14"/>
      <c r="H83" s="20">
        <v>46.5</v>
      </c>
      <c r="I83" s="20">
        <v>46.5</v>
      </c>
      <c r="J83" s="20">
        <v>46.5</v>
      </c>
      <c r="K83" s="13">
        <f t="shared" si="8"/>
        <v>0</v>
      </c>
      <c r="L83" s="20">
        <v>46.5</v>
      </c>
      <c r="M83" s="20">
        <v>46.5</v>
      </c>
      <c r="N83" s="20">
        <v>46.5</v>
      </c>
      <c r="O83" s="13">
        <f t="shared" si="9"/>
        <v>0</v>
      </c>
      <c r="Q83" s="40"/>
    </row>
    <row r="84" spans="1:252" ht="110.25" x14ac:dyDescent="0.25">
      <c r="A84" s="21" t="s">
        <v>154</v>
      </c>
      <c r="B84" s="35" t="s">
        <v>155</v>
      </c>
      <c r="C84" s="20">
        <v>17.8</v>
      </c>
      <c r="D84" s="20">
        <v>22.5</v>
      </c>
      <c r="E84" s="20">
        <v>22.5</v>
      </c>
      <c r="F84" s="13">
        <f t="shared" si="7"/>
        <v>0</v>
      </c>
      <c r="G84" s="14"/>
      <c r="H84" s="20">
        <v>17.8</v>
      </c>
      <c r="I84" s="20">
        <v>17.8</v>
      </c>
      <c r="J84" s="20">
        <v>17.8</v>
      </c>
      <c r="K84" s="13">
        <f t="shared" si="8"/>
        <v>0</v>
      </c>
      <c r="L84" s="20">
        <v>17.8</v>
      </c>
      <c r="M84" s="20">
        <v>17.8</v>
      </c>
      <c r="N84" s="20">
        <v>17.8</v>
      </c>
      <c r="O84" s="13">
        <f t="shared" si="9"/>
        <v>0</v>
      </c>
    </row>
    <row r="85" spans="1:252" ht="110.25" x14ac:dyDescent="0.25">
      <c r="A85" s="21" t="s">
        <v>156</v>
      </c>
      <c r="B85" s="35" t="s">
        <v>155</v>
      </c>
      <c r="C85" s="20">
        <v>186.2</v>
      </c>
      <c r="D85" s="20">
        <v>186.2</v>
      </c>
      <c r="E85" s="20">
        <v>186.2</v>
      </c>
      <c r="F85" s="13">
        <f t="shared" si="7"/>
        <v>0</v>
      </c>
      <c r="G85" s="14"/>
      <c r="H85" s="20">
        <v>186.2</v>
      </c>
      <c r="I85" s="20">
        <v>186.2</v>
      </c>
      <c r="J85" s="20">
        <v>186.2</v>
      </c>
      <c r="K85" s="13">
        <f t="shared" si="8"/>
        <v>0</v>
      </c>
      <c r="L85" s="20">
        <v>186.2</v>
      </c>
      <c r="M85" s="20">
        <v>186.2</v>
      </c>
      <c r="N85" s="20">
        <v>186.2</v>
      </c>
      <c r="O85" s="13">
        <f t="shared" si="9"/>
        <v>0</v>
      </c>
    </row>
    <row r="86" spans="1:252" ht="110.25" x14ac:dyDescent="0.25">
      <c r="A86" s="41" t="s">
        <v>157</v>
      </c>
      <c r="B86" s="42" t="s">
        <v>158</v>
      </c>
      <c r="C86" s="20">
        <v>9.5</v>
      </c>
      <c r="D86" s="20">
        <v>9.5</v>
      </c>
      <c r="E86" s="20">
        <v>9.5</v>
      </c>
      <c r="F86" s="13">
        <f t="shared" si="7"/>
        <v>0</v>
      </c>
      <c r="G86" s="14"/>
      <c r="H86" s="20">
        <v>9.5</v>
      </c>
      <c r="I86" s="20">
        <v>9.5</v>
      </c>
      <c r="J86" s="20">
        <v>9.5</v>
      </c>
      <c r="K86" s="13">
        <f t="shared" si="8"/>
        <v>0</v>
      </c>
      <c r="L86" s="20">
        <v>9.5</v>
      </c>
      <c r="M86" s="20">
        <v>9.5</v>
      </c>
      <c r="N86" s="20">
        <v>9.5</v>
      </c>
      <c r="O86" s="13">
        <f t="shared" si="9"/>
        <v>0</v>
      </c>
    </row>
    <row r="87" spans="1:252" ht="94.5" x14ac:dyDescent="0.25">
      <c r="A87" s="41" t="s">
        <v>159</v>
      </c>
      <c r="B87" s="42" t="s">
        <v>160</v>
      </c>
      <c r="C87" s="20">
        <v>30.4</v>
      </c>
      <c r="D87" s="20">
        <v>5.4</v>
      </c>
      <c r="E87" s="20">
        <v>5.4</v>
      </c>
      <c r="F87" s="13">
        <f t="shared" si="7"/>
        <v>0</v>
      </c>
      <c r="G87" s="14"/>
      <c r="H87" s="20">
        <v>30.4</v>
      </c>
      <c r="I87" s="20">
        <v>30.4</v>
      </c>
      <c r="J87" s="20">
        <v>30.4</v>
      </c>
      <c r="K87" s="13">
        <f t="shared" si="8"/>
        <v>0</v>
      </c>
      <c r="L87" s="20">
        <v>30.4</v>
      </c>
      <c r="M87" s="20">
        <v>30.4</v>
      </c>
      <c r="N87" s="20">
        <v>30.4</v>
      </c>
      <c r="O87" s="13">
        <f t="shared" si="9"/>
        <v>0</v>
      </c>
    </row>
    <row r="88" spans="1:252" ht="94.5" x14ac:dyDescent="0.25">
      <c r="A88" s="41" t="s">
        <v>161</v>
      </c>
      <c r="B88" s="42" t="s">
        <v>162</v>
      </c>
      <c r="C88" s="20">
        <v>9.4</v>
      </c>
      <c r="D88" s="20">
        <v>9.4</v>
      </c>
      <c r="E88" s="20">
        <v>9.4</v>
      </c>
      <c r="F88" s="13">
        <f t="shared" si="7"/>
        <v>0</v>
      </c>
      <c r="G88" s="14"/>
      <c r="H88" s="20">
        <v>9.4</v>
      </c>
      <c r="I88" s="20">
        <v>9.4</v>
      </c>
      <c r="J88" s="20">
        <v>9.4</v>
      </c>
      <c r="K88" s="13">
        <f t="shared" si="8"/>
        <v>0</v>
      </c>
      <c r="L88" s="20">
        <v>9.4</v>
      </c>
      <c r="M88" s="20">
        <v>9.4</v>
      </c>
      <c r="N88" s="20">
        <v>9.4</v>
      </c>
      <c r="O88" s="13">
        <f t="shared" si="9"/>
        <v>0</v>
      </c>
    </row>
    <row r="89" spans="1:252" ht="110.25" x14ac:dyDescent="0.25">
      <c r="A89" s="41" t="s">
        <v>163</v>
      </c>
      <c r="B89" s="42" t="s">
        <v>164</v>
      </c>
      <c r="C89" s="20">
        <v>6.9</v>
      </c>
      <c r="D89" s="20">
        <v>0</v>
      </c>
      <c r="E89" s="20">
        <v>0</v>
      </c>
      <c r="F89" s="13">
        <f t="shared" si="7"/>
        <v>0</v>
      </c>
      <c r="G89" s="14"/>
      <c r="H89" s="20">
        <v>6.9</v>
      </c>
      <c r="I89" s="20">
        <v>6.9</v>
      </c>
      <c r="J89" s="20">
        <v>6.9</v>
      </c>
      <c r="K89" s="13">
        <f t="shared" si="8"/>
        <v>0</v>
      </c>
      <c r="L89" s="20">
        <v>6.9</v>
      </c>
      <c r="M89" s="20">
        <v>6.9</v>
      </c>
      <c r="N89" s="20">
        <v>6.9</v>
      </c>
      <c r="O89" s="13">
        <f t="shared" si="9"/>
        <v>0</v>
      </c>
    </row>
    <row r="90" spans="1:252" ht="83.25" customHeight="1" x14ac:dyDescent="0.25">
      <c r="A90" s="41" t="s">
        <v>165</v>
      </c>
      <c r="B90" s="42" t="s">
        <v>166</v>
      </c>
      <c r="C90" s="20">
        <v>0.2</v>
      </c>
      <c r="D90" s="20">
        <v>0</v>
      </c>
      <c r="E90" s="20">
        <v>0</v>
      </c>
      <c r="F90" s="13">
        <f t="shared" si="7"/>
        <v>0</v>
      </c>
      <c r="G90" s="14"/>
      <c r="H90" s="20">
        <v>0.2</v>
      </c>
      <c r="I90" s="20">
        <v>0.2</v>
      </c>
      <c r="J90" s="20">
        <v>0.2</v>
      </c>
      <c r="K90" s="13">
        <f t="shared" si="8"/>
        <v>0</v>
      </c>
      <c r="L90" s="20">
        <v>0.2</v>
      </c>
      <c r="M90" s="20">
        <v>0.2</v>
      </c>
      <c r="N90" s="20">
        <v>0.2</v>
      </c>
      <c r="O90" s="13">
        <f t="shared" si="9"/>
        <v>0</v>
      </c>
    </row>
    <row r="91" spans="1:252" ht="83.25" customHeight="1" x14ac:dyDescent="0.25">
      <c r="A91" s="41" t="s">
        <v>167</v>
      </c>
      <c r="B91" s="42" t="s">
        <v>168</v>
      </c>
      <c r="C91" s="20">
        <v>171.9</v>
      </c>
      <c r="D91" s="20">
        <v>0</v>
      </c>
      <c r="E91" s="20">
        <v>0</v>
      </c>
      <c r="F91" s="13">
        <f t="shared" si="7"/>
        <v>0</v>
      </c>
      <c r="G91" s="14"/>
      <c r="H91" s="20">
        <v>171.9</v>
      </c>
      <c r="I91" s="20">
        <v>171.9</v>
      </c>
      <c r="J91" s="20">
        <v>171.9</v>
      </c>
      <c r="K91" s="13">
        <f t="shared" si="8"/>
        <v>0</v>
      </c>
      <c r="L91" s="20">
        <v>171.9</v>
      </c>
      <c r="M91" s="20">
        <v>171.9</v>
      </c>
      <c r="N91" s="20">
        <v>171.9</v>
      </c>
      <c r="O91" s="13">
        <f t="shared" si="9"/>
        <v>0</v>
      </c>
    </row>
    <row r="92" spans="1:252" ht="83.25" customHeight="1" x14ac:dyDescent="0.25">
      <c r="A92" s="41" t="s">
        <v>169</v>
      </c>
      <c r="B92" s="42" t="s">
        <v>170</v>
      </c>
      <c r="C92" s="20">
        <v>0</v>
      </c>
      <c r="D92" s="20">
        <v>0.3</v>
      </c>
      <c r="E92" s="20">
        <v>0.3</v>
      </c>
      <c r="F92" s="13">
        <f t="shared" si="7"/>
        <v>0</v>
      </c>
      <c r="G92" s="14"/>
      <c r="H92" s="20"/>
      <c r="I92" s="20"/>
      <c r="J92" s="20"/>
      <c r="K92" s="13">
        <f t="shared" si="8"/>
        <v>0</v>
      </c>
      <c r="L92" s="20"/>
      <c r="M92" s="20"/>
      <c r="N92" s="20"/>
      <c r="O92" s="13">
        <f t="shared" si="9"/>
        <v>0</v>
      </c>
    </row>
    <row r="93" spans="1:252" s="28" customFormat="1" ht="96" customHeight="1" x14ac:dyDescent="0.25">
      <c r="A93" s="43" t="s">
        <v>171</v>
      </c>
      <c r="B93" s="42" t="s">
        <v>172</v>
      </c>
      <c r="C93" s="20">
        <v>474</v>
      </c>
      <c r="D93" s="20">
        <v>474</v>
      </c>
      <c r="E93" s="20">
        <v>474</v>
      </c>
      <c r="F93" s="13">
        <f t="shared" si="7"/>
        <v>0</v>
      </c>
      <c r="G93" s="14"/>
      <c r="H93" s="20">
        <v>474</v>
      </c>
      <c r="I93" s="20">
        <v>474</v>
      </c>
      <c r="J93" s="20">
        <v>474</v>
      </c>
      <c r="K93" s="13">
        <f t="shared" si="8"/>
        <v>0</v>
      </c>
      <c r="L93" s="20">
        <v>474</v>
      </c>
      <c r="M93" s="20">
        <v>474</v>
      </c>
      <c r="N93" s="20">
        <v>474</v>
      </c>
      <c r="O93" s="13">
        <f t="shared" si="9"/>
        <v>0</v>
      </c>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c r="DX93" s="6"/>
      <c r="DY93" s="6"/>
      <c r="DZ93" s="6"/>
      <c r="EA93" s="6"/>
      <c r="EB93" s="6"/>
      <c r="EC93" s="6"/>
      <c r="ED93" s="6"/>
      <c r="EE93" s="6"/>
      <c r="EF93" s="6"/>
      <c r="EG93" s="6"/>
      <c r="EH93" s="6"/>
      <c r="EI93" s="6"/>
      <c r="EJ93" s="6"/>
      <c r="EK93" s="6"/>
      <c r="EL93" s="6"/>
      <c r="EM93" s="6"/>
      <c r="EN93" s="6"/>
      <c r="EO93" s="6"/>
      <c r="EP93" s="6"/>
      <c r="EQ93" s="6"/>
      <c r="ER93" s="6"/>
      <c r="ES93" s="6"/>
      <c r="ET93" s="6"/>
      <c r="EU93" s="6"/>
      <c r="EV93" s="6"/>
      <c r="EW93" s="6"/>
      <c r="EX93" s="6"/>
      <c r="EY93" s="6"/>
      <c r="EZ93" s="6"/>
      <c r="FA93" s="6"/>
      <c r="FB93" s="6"/>
      <c r="FC93" s="6"/>
      <c r="FD93" s="6"/>
      <c r="FE93" s="6"/>
      <c r="FF93" s="6"/>
      <c r="FG93" s="6"/>
      <c r="FH93" s="6"/>
      <c r="FI93" s="6"/>
      <c r="FJ93" s="6"/>
      <c r="FK93" s="6"/>
      <c r="FL93" s="6"/>
      <c r="FM93" s="6"/>
      <c r="FN93" s="6"/>
      <c r="FO93" s="6"/>
      <c r="FP93" s="6"/>
      <c r="FQ93" s="6"/>
      <c r="FR93" s="6"/>
      <c r="FS93" s="6"/>
      <c r="FT93" s="6"/>
      <c r="FU93" s="6"/>
      <c r="FV93" s="6"/>
      <c r="FW93" s="6"/>
      <c r="FX93" s="6"/>
      <c r="FY93" s="6"/>
      <c r="FZ93" s="6"/>
      <c r="GA93" s="6"/>
      <c r="GB93" s="6"/>
      <c r="GC93" s="6"/>
      <c r="GD93" s="6"/>
      <c r="GE93" s="6"/>
      <c r="GF93" s="6"/>
      <c r="GG93" s="6"/>
      <c r="GH93" s="6"/>
      <c r="GI93" s="6"/>
      <c r="GJ93" s="6"/>
      <c r="GK93" s="6"/>
      <c r="GL93" s="6"/>
      <c r="GM93" s="6"/>
      <c r="GN93" s="6"/>
      <c r="GO93" s="6"/>
      <c r="GP93" s="6"/>
      <c r="GQ93" s="6"/>
      <c r="GR93" s="6"/>
      <c r="GS93" s="6"/>
      <c r="GT93" s="6"/>
      <c r="GU93" s="6"/>
      <c r="GV93" s="6"/>
      <c r="GW93" s="6"/>
      <c r="GX93" s="6"/>
      <c r="GY93" s="6"/>
      <c r="GZ93" s="6"/>
      <c r="HA93" s="6"/>
      <c r="HB93" s="6"/>
      <c r="HC93" s="6"/>
      <c r="HD93" s="6"/>
      <c r="HE93" s="6"/>
      <c r="HF93" s="6"/>
      <c r="HG93" s="6"/>
      <c r="HH93" s="6"/>
      <c r="HI93" s="6"/>
      <c r="HJ93" s="6"/>
      <c r="HK93" s="6"/>
      <c r="HL93" s="6"/>
      <c r="HM93" s="6"/>
      <c r="HN93" s="6"/>
      <c r="HO93" s="6"/>
      <c r="HP93" s="6"/>
      <c r="HQ93" s="6"/>
      <c r="HR93" s="6"/>
      <c r="HS93" s="6"/>
      <c r="HT93" s="6"/>
      <c r="HU93" s="6"/>
      <c r="HV93" s="6"/>
      <c r="HW93" s="6"/>
      <c r="HX93" s="6"/>
      <c r="HY93" s="6"/>
      <c r="HZ93" s="6"/>
      <c r="IA93" s="6"/>
      <c r="IB93" s="6"/>
      <c r="IC93" s="6"/>
      <c r="ID93" s="6"/>
      <c r="IE93" s="6"/>
      <c r="IF93" s="6"/>
      <c r="IG93" s="6"/>
      <c r="IH93" s="6"/>
      <c r="II93" s="6"/>
      <c r="IJ93" s="6"/>
      <c r="IK93" s="6"/>
      <c r="IL93" s="6"/>
      <c r="IM93" s="6"/>
      <c r="IN93" s="6"/>
      <c r="IO93" s="6"/>
      <c r="IP93" s="6"/>
      <c r="IQ93" s="6"/>
      <c r="IR93" s="6"/>
    </row>
    <row r="94" spans="1:252" s="23" customFormat="1" ht="124.5" customHeight="1" x14ac:dyDescent="0.25">
      <c r="A94" s="43" t="s">
        <v>173</v>
      </c>
      <c r="B94" s="42" t="s">
        <v>174</v>
      </c>
      <c r="C94" s="20">
        <v>174.8</v>
      </c>
      <c r="D94" s="20">
        <v>4.8</v>
      </c>
      <c r="E94" s="20">
        <v>4.8</v>
      </c>
      <c r="F94" s="13">
        <f t="shared" si="7"/>
        <v>0</v>
      </c>
      <c r="G94" s="14"/>
      <c r="H94" s="20">
        <v>174.8</v>
      </c>
      <c r="I94" s="20">
        <v>174.8</v>
      </c>
      <c r="J94" s="20">
        <v>174.8</v>
      </c>
      <c r="K94" s="13">
        <f t="shared" si="8"/>
        <v>0</v>
      </c>
      <c r="L94" s="20">
        <v>174.8</v>
      </c>
      <c r="M94" s="20">
        <v>174.8</v>
      </c>
      <c r="N94" s="20">
        <v>174.8</v>
      </c>
      <c r="O94" s="13">
        <f t="shared" si="9"/>
        <v>0</v>
      </c>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c r="DC94" s="6"/>
      <c r="DD94" s="6"/>
      <c r="DE94" s="6"/>
      <c r="DF94" s="6"/>
      <c r="DG94" s="6"/>
      <c r="DH94" s="6"/>
      <c r="DI94" s="6"/>
      <c r="DJ94" s="6"/>
      <c r="DK94" s="6"/>
      <c r="DL94" s="6"/>
      <c r="DM94" s="6"/>
      <c r="DN94" s="6"/>
      <c r="DO94" s="6"/>
      <c r="DP94" s="6"/>
      <c r="DQ94" s="6"/>
      <c r="DR94" s="6"/>
      <c r="DS94" s="6"/>
      <c r="DT94" s="6"/>
      <c r="DU94" s="6"/>
      <c r="DV94" s="6"/>
      <c r="DW94" s="6"/>
      <c r="DX94" s="6"/>
      <c r="DY94" s="6"/>
      <c r="DZ94" s="6"/>
      <c r="EA94" s="6"/>
      <c r="EB94" s="6"/>
      <c r="EC94" s="6"/>
      <c r="ED94" s="6"/>
      <c r="EE94" s="6"/>
      <c r="EF94" s="6"/>
      <c r="EG94" s="6"/>
      <c r="EH94" s="6"/>
      <c r="EI94" s="6"/>
      <c r="EJ94" s="6"/>
      <c r="EK94" s="6"/>
      <c r="EL94" s="6"/>
      <c r="EM94" s="6"/>
      <c r="EN94" s="6"/>
      <c r="EO94" s="6"/>
      <c r="EP94" s="6"/>
      <c r="EQ94" s="6"/>
      <c r="ER94" s="6"/>
      <c r="ES94" s="6"/>
      <c r="ET94" s="6"/>
      <c r="EU94" s="6"/>
      <c r="EV94" s="6"/>
      <c r="EW94" s="6"/>
      <c r="EX94" s="6"/>
      <c r="EY94" s="6"/>
      <c r="EZ94" s="6"/>
      <c r="FA94" s="6"/>
      <c r="FB94" s="6"/>
      <c r="FC94" s="6"/>
      <c r="FD94" s="6"/>
      <c r="FE94" s="6"/>
      <c r="FF94" s="6"/>
      <c r="FG94" s="6"/>
      <c r="FH94" s="6"/>
      <c r="FI94" s="6"/>
      <c r="FJ94" s="6"/>
      <c r="FK94" s="6"/>
      <c r="FL94" s="6"/>
      <c r="FM94" s="6"/>
      <c r="FN94" s="6"/>
      <c r="FO94" s="6"/>
      <c r="FP94" s="6"/>
      <c r="FQ94" s="6"/>
      <c r="FR94" s="6"/>
      <c r="FS94" s="6"/>
      <c r="FT94" s="6"/>
      <c r="FU94" s="6"/>
      <c r="FV94" s="6"/>
      <c r="FW94" s="6"/>
      <c r="FX94" s="6"/>
      <c r="FY94" s="6"/>
      <c r="FZ94" s="6"/>
      <c r="GA94" s="6"/>
      <c r="GB94" s="6"/>
      <c r="GC94" s="6"/>
      <c r="GD94" s="6"/>
      <c r="GE94" s="6"/>
      <c r="GF94" s="6"/>
      <c r="GG94" s="6"/>
      <c r="GH94" s="6"/>
      <c r="GI94" s="6"/>
      <c r="GJ94" s="6"/>
      <c r="GK94" s="6"/>
      <c r="GL94" s="6"/>
      <c r="GM94" s="6"/>
      <c r="GN94" s="6"/>
      <c r="GO94" s="6"/>
      <c r="GP94" s="6"/>
      <c r="GQ94" s="6"/>
      <c r="GR94" s="6"/>
      <c r="GS94" s="6"/>
      <c r="GT94" s="6"/>
      <c r="GU94" s="6"/>
      <c r="GV94" s="6"/>
      <c r="GW94" s="6"/>
      <c r="GX94" s="6"/>
      <c r="GY94" s="6"/>
      <c r="GZ94" s="6"/>
      <c r="HA94" s="6"/>
      <c r="HB94" s="6"/>
      <c r="HC94" s="6"/>
      <c r="HD94" s="6"/>
      <c r="HE94" s="6"/>
      <c r="HF94" s="6"/>
      <c r="HG94" s="6"/>
      <c r="HH94" s="6"/>
      <c r="HI94" s="6"/>
      <c r="HJ94" s="6"/>
      <c r="HK94" s="6"/>
      <c r="HL94" s="6"/>
      <c r="HM94" s="6"/>
      <c r="HN94" s="6"/>
      <c r="HO94" s="6"/>
      <c r="HP94" s="6"/>
      <c r="HQ94" s="6"/>
      <c r="HR94" s="6"/>
      <c r="HS94" s="6"/>
      <c r="HT94" s="6"/>
      <c r="HU94" s="6"/>
      <c r="HV94" s="6"/>
      <c r="HW94" s="6"/>
      <c r="HX94" s="6"/>
      <c r="HY94" s="6"/>
      <c r="HZ94" s="6"/>
      <c r="IA94" s="6"/>
      <c r="IB94" s="6"/>
      <c r="IC94" s="6"/>
      <c r="ID94" s="6"/>
      <c r="IE94" s="6"/>
      <c r="IF94" s="6"/>
      <c r="IG94" s="6"/>
      <c r="IH94" s="6"/>
      <c r="II94" s="6"/>
      <c r="IJ94" s="6"/>
      <c r="IK94" s="6"/>
      <c r="IL94" s="6"/>
      <c r="IM94" s="6"/>
      <c r="IN94" s="6"/>
      <c r="IO94" s="6"/>
      <c r="IP94" s="6"/>
      <c r="IQ94" s="6"/>
      <c r="IR94" s="6"/>
    </row>
    <row r="95" spans="1:252" s="23" customFormat="1" ht="94.5" x14ac:dyDescent="0.25">
      <c r="A95" s="43" t="s">
        <v>175</v>
      </c>
      <c r="B95" s="42" t="s">
        <v>176</v>
      </c>
      <c r="C95" s="20">
        <v>0</v>
      </c>
      <c r="D95" s="20">
        <v>0.5</v>
      </c>
      <c r="E95" s="20">
        <v>0.5</v>
      </c>
      <c r="F95" s="13">
        <f t="shared" si="7"/>
        <v>0</v>
      </c>
      <c r="G95" s="14"/>
      <c r="H95" s="20"/>
      <c r="I95" s="20"/>
      <c r="J95" s="20"/>
      <c r="K95" s="13">
        <f t="shared" si="8"/>
        <v>0</v>
      </c>
      <c r="L95" s="20"/>
      <c r="M95" s="20"/>
      <c r="N95" s="20"/>
      <c r="O95" s="13">
        <f t="shared" si="9"/>
        <v>0</v>
      </c>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c r="DC95" s="6"/>
      <c r="DD95" s="6"/>
      <c r="DE95" s="6"/>
      <c r="DF95" s="6"/>
      <c r="DG95" s="6"/>
      <c r="DH95" s="6"/>
      <c r="DI95" s="6"/>
      <c r="DJ95" s="6"/>
      <c r="DK95" s="6"/>
      <c r="DL95" s="6"/>
      <c r="DM95" s="6"/>
      <c r="DN95" s="6"/>
      <c r="DO95" s="6"/>
      <c r="DP95" s="6"/>
      <c r="DQ95" s="6"/>
      <c r="DR95" s="6"/>
      <c r="DS95" s="6"/>
      <c r="DT95" s="6"/>
      <c r="DU95" s="6"/>
      <c r="DV95" s="6"/>
      <c r="DW95" s="6"/>
      <c r="DX95" s="6"/>
      <c r="DY95" s="6"/>
      <c r="DZ95" s="6"/>
      <c r="EA95" s="6"/>
      <c r="EB95" s="6"/>
      <c r="EC95" s="6"/>
      <c r="ED95" s="6"/>
      <c r="EE95" s="6"/>
      <c r="EF95" s="6"/>
      <c r="EG95" s="6"/>
      <c r="EH95" s="6"/>
      <c r="EI95" s="6"/>
      <c r="EJ95" s="6"/>
      <c r="EK95" s="6"/>
      <c r="EL95" s="6"/>
      <c r="EM95" s="6"/>
      <c r="EN95" s="6"/>
      <c r="EO95" s="6"/>
      <c r="EP95" s="6"/>
      <c r="EQ95" s="6"/>
      <c r="ER95" s="6"/>
      <c r="ES95" s="6"/>
      <c r="ET95" s="6"/>
      <c r="EU95" s="6"/>
      <c r="EV95" s="6"/>
      <c r="EW95" s="6"/>
      <c r="EX95" s="6"/>
      <c r="EY95" s="6"/>
      <c r="EZ95" s="6"/>
      <c r="FA95" s="6"/>
      <c r="FB95" s="6"/>
      <c r="FC95" s="6"/>
      <c r="FD95" s="6"/>
      <c r="FE95" s="6"/>
      <c r="FF95" s="6"/>
      <c r="FG95" s="6"/>
      <c r="FH95" s="6"/>
      <c r="FI95" s="6"/>
      <c r="FJ95" s="6"/>
      <c r="FK95" s="6"/>
      <c r="FL95" s="6"/>
      <c r="FM95" s="6"/>
      <c r="FN95" s="6"/>
      <c r="FO95" s="6"/>
      <c r="FP95" s="6"/>
      <c r="FQ95" s="6"/>
      <c r="FR95" s="6"/>
      <c r="FS95" s="6"/>
      <c r="FT95" s="6"/>
      <c r="FU95" s="6"/>
      <c r="FV95" s="6"/>
      <c r="FW95" s="6"/>
      <c r="FX95" s="6"/>
      <c r="FY95" s="6"/>
      <c r="FZ95" s="6"/>
      <c r="GA95" s="6"/>
      <c r="GB95" s="6"/>
      <c r="GC95" s="6"/>
      <c r="GD95" s="6"/>
      <c r="GE95" s="6"/>
      <c r="GF95" s="6"/>
      <c r="GG95" s="6"/>
      <c r="GH95" s="6"/>
      <c r="GI95" s="6"/>
      <c r="GJ95" s="6"/>
      <c r="GK95" s="6"/>
      <c r="GL95" s="6"/>
      <c r="GM95" s="6"/>
      <c r="GN95" s="6"/>
      <c r="GO95" s="6"/>
      <c r="GP95" s="6"/>
      <c r="GQ95" s="6"/>
      <c r="GR95" s="6"/>
      <c r="GS95" s="6"/>
      <c r="GT95" s="6"/>
      <c r="GU95" s="6"/>
      <c r="GV95" s="6"/>
      <c r="GW95" s="6"/>
      <c r="GX95" s="6"/>
      <c r="GY95" s="6"/>
      <c r="GZ95" s="6"/>
      <c r="HA95" s="6"/>
      <c r="HB95" s="6"/>
      <c r="HC95" s="6"/>
      <c r="HD95" s="6"/>
      <c r="HE95" s="6"/>
      <c r="HF95" s="6"/>
      <c r="HG95" s="6"/>
      <c r="HH95" s="6"/>
      <c r="HI95" s="6"/>
      <c r="HJ95" s="6"/>
      <c r="HK95" s="6"/>
      <c r="HL95" s="6"/>
      <c r="HM95" s="6"/>
      <c r="HN95" s="6"/>
      <c r="HO95" s="6"/>
      <c r="HP95" s="6"/>
      <c r="HQ95" s="6"/>
      <c r="HR95" s="6"/>
      <c r="HS95" s="6"/>
      <c r="HT95" s="6"/>
      <c r="HU95" s="6"/>
      <c r="HV95" s="6"/>
      <c r="HW95" s="6"/>
      <c r="HX95" s="6"/>
      <c r="HY95" s="6"/>
      <c r="HZ95" s="6"/>
      <c r="IA95" s="6"/>
      <c r="IB95" s="6"/>
      <c r="IC95" s="6"/>
      <c r="ID95" s="6"/>
      <c r="IE95" s="6"/>
      <c r="IF95" s="6"/>
      <c r="IG95" s="6"/>
      <c r="IH95" s="6"/>
      <c r="II95" s="6"/>
      <c r="IJ95" s="6"/>
      <c r="IK95" s="6"/>
      <c r="IL95" s="6"/>
      <c r="IM95" s="6"/>
      <c r="IN95" s="6"/>
      <c r="IO95" s="6"/>
      <c r="IP95" s="6"/>
      <c r="IQ95" s="6"/>
      <c r="IR95" s="6"/>
    </row>
    <row r="96" spans="1:252" s="23" customFormat="1" ht="79.5" customHeight="1" x14ac:dyDescent="0.25">
      <c r="A96" s="43" t="s">
        <v>177</v>
      </c>
      <c r="B96" s="42" t="s">
        <v>178</v>
      </c>
      <c r="C96" s="20">
        <v>13.6</v>
      </c>
      <c r="D96" s="20">
        <v>6.6</v>
      </c>
      <c r="E96" s="20">
        <v>6.6</v>
      </c>
      <c r="F96" s="13">
        <f t="shared" si="7"/>
        <v>0</v>
      </c>
      <c r="G96" s="14"/>
      <c r="H96" s="20">
        <v>13.6</v>
      </c>
      <c r="I96" s="20">
        <v>13.6</v>
      </c>
      <c r="J96" s="20">
        <v>13.6</v>
      </c>
      <c r="K96" s="13">
        <f t="shared" si="8"/>
        <v>0</v>
      </c>
      <c r="L96" s="20">
        <v>13.6</v>
      </c>
      <c r="M96" s="20">
        <v>13.6</v>
      </c>
      <c r="N96" s="20">
        <v>13.6</v>
      </c>
      <c r="O96" s="13">
        <f t="shared" si="9"/>
        <v>0</v>
      </c>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c r="DC96" s="6"/>
      <c r="DD96" s="6"/>
      <c r="DE96" s="6"/>
      <c r="DF96" s="6"/>
      <c r="DG96" s="6"/>
      <c r="DH96" s="6"/>
      <c r="DI96" s="6"/>
      <c r="DJ96" s="6"/>
      <c r="DK96" s="6"/>
      <c r="DL96" s="6"/>
      <c r="DM96" s="6"/>
      <c r="DN96" s="6"/>
      <c r="DO96" s="6"/>
      <c r="DP96" s="6"/>
      <c r="DQ96" s="6"/>
      <c r="DR96" s="6"/>
      <c r="DS96" s="6"/>
      <c r="DT96" s="6"/>
      <c r="DU96" s="6"/>
      <c r="DV96" s="6"/>
      <c r="DW96" s="6"/>
      <c r="DX96" s="6"/>
      <c r="DY96" s="6"/>
      <c r="DZ96" s="6"/>
      <c r="EA96" s="6"/>
      <c r="EB96" s="6"/>
      <c r="EC96" s="6"/>
      <c r="ED96" s="6"/>
      <c r="EE96" s="6"/>
      <c r="EF96" s="6"/>
      <c r="EG96" s="6"/>
      <c r="EH96" s="6"/>
      <c r="EI96" s="6"/>
      <c r="EJ96" s="6"/>
      <c r="EK96" s="6"/>
      <c r="EL96" s="6"/>
      <c r="EM96" s="6"/>
      <c r="EN96" s="6"/>
      <c r="EO96" s="6"/>
      <c r="EP96" s="6"/>
      <c r="EQ96" s="6"/>
      <c r="ER96" s="6"/>
      <c r="ES96" s="6"/>
      <c r="ET96" s="6"/>
      <c r="EU96" s="6"/>
      <c r="EV96" s="6"/>
      <c r="EW96" s="6"/>
      <c r="EX96" s="6"/>
      <c r="EY96" s="6"/>
      <c r="EZ96" s="6"/>
      <c r="FA96" s="6"/>
      <c r="FB96" s="6"/>
      <c r="FC96" s="6"/>
      <c r="FD96" s="6"/>
      <c r="FE96" s="6"/>
      <c r="FF96" s="6"/>
      <c r="FG96" s="6"/>
      <c r="FH96" s="6"/>
      <c r="FI96" s="6"/>
      <c r="FJ96" s="6"/>
      <c r="FK96" s="6"/>
      <c r="FL96" s="6"/>
      <c r="FM96" s="6"/>
      <c r="FN96" s="6"/>
      <c r="FO96" s="6"/>
      <c r="FP96" s="6"/>
      <c r="FQ96" s="6"/>
      <c r="FR96" s="6"/>
      <c r="FS96" s="6"/>
      <c r="FT96" s="6"/>
      <c r="FU96" s="6"/>
      <c r="FV96" s="6"/>
      <c r="FW96" s="6"/>
      <c r="FX96" s="6"/>
      <c r="FY96" s="6"/>
      <c r="FZ96" s="6"/>
      <c r="GA96" s="6"/>
      <c r="GB96" s="6"/>
      <c r="GC96" s="6"/>
      <c r="GD96" s="6"/>
      <c r="GE96" s="6"/>
      <c r="GF96" s="6"/>
      <c r="GG96" s="6"/>
      <c r="GH96" s="6"/>
      <c r="GI96" s="6"/>
      <c r="GJ96" s="6"/>
      <c r="GK96" s="6"/>
      <c r="GL96" s="6"/>
      <c r="GM96" s="6"/>
      <c r="GN96" s="6"/>
      <c r="GO96" s="6"/>
      <c r="GP96" s="6"/>
      <c r="GQ96" s="6"/>
      <c r="GR96" s="6"/>
      <c r="GS96" s="6"/>
      <c r="GT96" s="6"/>
      <c r="GU96" s="6"/>
      <c r="GV96" s="6"/>
      <c r="GW96" s="6"/>
      <c r="GX96" s="6"/>
      <c r="GY96" s="6"/>
      <c r="GZ96" s="6"/>
      <c r="HA96" s="6"/>
      <c r="HB96" s="6"/>
      <c r="HC96" s="6"/>
      <c r="HD96" s="6"/>
      <c r="HE96" s="6"/>
      <c r="HF96" s="6"/>
      <c r="HG96" s="6"/>
      <c r="HH96" s="6"/>
      <c r="HI96" s="6"/>
      <c r="HJ96" s="6"/>
      <c r="HK96" s="6"/>
      <c r="HL96" s="6"/>
      <c r="HM96" s="6"/>
      <c r="HN96" s="6"/>
      <c r="HO96" s="6"/>
      <c r="HP96" s="6"/>
      <c r="HQ96" s="6"/>
      <c r="HR96" s="6"/>
      <c r="HS96" s="6"/>
      <c r="HT96" s="6"/>
      <c r="HU96" s="6"/>
      <c r="HV96" s="6"/>
      <c r="HW96" s="6"/>
      <c r="HX96" s="6"/>
      <c r="HY96" s="6"/>
      <c r="HZ96" s="6"/>
      <c r="IA96" s="6"/>
      <c r="IB96" s="6"/>
      <c r="IC96" s="6"/>
      <c r="ID96" s="6"/>
      <c r="IE96" s="6"/>
      <c r="IF96" s="6"/>
      <c r="IG96" s="6"/>
      <c r="IH96" s="6"/>
      <c r="II96" s="6"/>
      <c r="IJ96" s="6"/>
      <c r="IK96" s="6"/>
      <c r="IL96" s="6"/>
      <c r="IM96" s="6"/>
      <c r="IN96" s="6"/>
      <c r="IO96" s="6"/>
      <c r="IP96" s="6"/>
      <c r="IQ96" s="6"/>
      <c r="IR96" s="6"/>
    </row>
    <row r="97" spans="1:252" s="23" customFormat="1" ht="79.5" customHeight="1" x14ac:dyDescent="0.25">
      <c r="A97" s="43" t="s">
        <v>179</v>
      </c>
      <c r="B97" s="42" t="s">
        <v>180</v>
      </c>
      <c r="C97" s="20">
        <v>0.2</v>
      </c>
      <c r="D97" s="20">
        <v>0</v>
      </c>
      <c r="E97" s="20">
        <v>0</v>
      </c>
      <c r="F97" s="13">
        <f t="shared" si="7"/>
        <v>0</v>
      </c>
      <c r="G97" s="14"/>
      <c r="H97" s="20">
        <v>0.2</v>
      </c>
      <c r="I97" s="20">
        <v>0.2</v>
      </c>
      <c r="J97" s="20">
        <v>0.2</v>
      </c>
      <c r="K97" s="13">
        <f t="shared" si="8"/>
        <v>0</v>
      </c>
      <c r="L97" s="20">
        <v>0.2</v>
      </c>
      <c r="M97" s="20">
        <v>0.2</v>
      </c>
      <c r="N97" s="20">
        <v>0.2</v>
      </c>
      <c r="O97" s="13">
        <f t="shared" si="9"/>
        <v>0</v>
      </c>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c r="DC97" s="6"/>
      <c r="DD97" s="6"/>
      <c r="DE97" s="6"/>
      <c r="DF97" s="6"/>
      <c r="DG97" s="6"/>
      <c r="DH97" s="6"/>
      <c r="DI97" s="6"/>
      <c r="DJ97" s="6"/>
      <c r="DK97" s="6"/>
      <c r="DL97" s="6"/>
      <c r="DM97" s="6"/>
      <c r="DN97" s="6"/>
      <c r="DO97" s="6"/>
      <c r="DP97" s="6"/>
      <c r="DQ97" s="6"/>
      <c r="DR97" s="6"/>
      <c r="DS97" s="6"/>
      <c r="DT97" s="6"/>
      <c r="DU97" s="6"/>
      <c r="DV97" s="6"/>
      <c r="DW97" s="6"/>
      <c r="DX97" s="6"/>
      <c r="DY97" s="6"/>
      <c r="DZ97" s="6"/>
      <c r="EA97" s="6"/>
      <c r="EB97" s="6"/>
      <c r="EC97" s="6"/>
      <c r="ED97" s="6"/>
      <c r="EE97" s="6"/>
      <c r="EF97" s="6"/>
      <c r="EG97" s="6"/>
      <c r="EH97" s="6"/>
      <c r="EI97" s="6"/>
      <c r="EJ97" s="6"/>
      <c r="EK97" s="6"/>
      <c r="EL97" s="6"/>
      <c r="EM97" s="6"/>
      <c r="EN97" s="6"/>
      <c r="EO97" s="6"/>
      <c r="EP97" s="6"/>
      <c r="EQ97" s="6"/>
      <c r="ER97" s="6"/>
      <c r="ES97" s="6"/>
      <c r="ET97" s="6"/>
      <c r="EU97" s="6"/>
      <c r="EV97" s="6"/>
      <c r="EW97" s="6"/>
      <c r="EX97" s="6"/>
      <c r="EY97" s="6"/>
      <c r="EZ97" s="6"/>
      <c r="FA97" s="6"/>
      <c r="FB97" s="6"/>
      <c r="FC97" s="6"/>
      <c r="FD97" s="6"/>
      <c r="FE97" s="6"/>
      <c r="FF97" s="6"/>
      <c r="FG97" s="6"/>
      <c r="FH97" s="6"/>
      <c r="FI97" s="6"/>
      <c r="FJ97" s="6"/>
      <c r="FK97" s="6"/>
      <c r="FL97" s="6"/>
      <c r="FM97" s="6"/>
      <c r="FN97" s="6"/>
      <c r="FO97" s="6"/>
      <c r="FP97" s="6"/>
      <c r="FQ97" s="6"/>
      <c r="FR97" s="6"/>
      <c r="FS97" s="6"/>
      <c r="FT97" s="6"/>
      <c r="FU97" s="6"/>
      <c r="FV97" s="6"/>
      <c r="FW97" s="6"/>
      <c r="FX97" s="6"/>
      <c r="FY97" s="6"/>
      <c r="FZ97" s="6"/>
      <c r="GA97" s="6"/>
      <c r="GB97" s="6"/>
      <c r="GC97" s="6"/>
      <c r="GD97" s="6"/>
      <c r="GE97" s="6"/>
      <c r="GF97" s="6"/>
      <c r="GG97" s="6"/>
      <c r="GH97" s="6"/>
      <c r="GI97" s="6"/>
      <c r="GJ97" s="6"/>
      <c r="GK97" s="6"/>
      <c r="GL97" s="6"/>
      <c r="GM97" s="6"/>
      <c r="GN97" s="6"/>
      <c r="GO97" s="6"/>
      <c r="GP97" s="6"/>
      <c r="GQ97" s="6"/>
      <c r="GR97" s="6"/>
      <c r="GS97" s="6"/>
      <c r="GT97" s="6"/>
      <c r="GU97" s="6"/>
      <c r="GV97" s="6"/>
      <c r="GW97" s="6"/>
      <c r="GX97" s="6"/>
      <c r="GY97" s="6"/>
      <c r="GZ97" s="6"/>
      <c r="HA97" s="6"/>
      <c r="HB97" s="6"/>
      <c r="HC97" s="6"/>
      <c r="HD97" s="6"/>
      <c r="HE97" s="6"/>
      <c r="HF97" s="6"/>
      <c r="HG97" s="6"/>
      <c r="HH97" s="6"/>
      <c r="HI97" s="6"/>
      <c r="HJ97" s="6"/>
      <c r="HK97" s="6"/>
      <c r="HL97" s="6"/>
      <c r="HM97" s="6"/>
      <c r="HN97" s="6"/>
      <c r="HO97" s="6"/>
      <c r="HP97" s="6"/>
      <c r="HQ97" s="6"/>
      <c r="HR97" s="6"/>
      <c r="HS97" s="6"/>
      <c r="HT97" s="6"/>
      <c r="HU97" s="6"/>
      <c r="HV97" s="6"/>
      <c r="HW97" s="6"/>
      <c r="HX97" s="6"/>
      <c r="HY97" s="6"/>
      <c r="HZ97" s="6"/>
      <c r="IA97" s="6"/>
      <c r="IB97" s="6"/>
      <c r="IC97" s="6"/>
      <c r="ID97" s="6"/>
      <c r="IE97" s="6"/>
      <c r="IF97" s="6"/>
      <c r="IG97" s="6"/>
      <c r="IH97" s="6"/>
      <c r="II97" s="6"/>
      <c r="IJ97" s="6"/>
      <c r="IK97" s="6"/>
      <c r="IL97" s="6"/>
      <c r="IM97" s="6"/>
      <c r="IN97" s="6"/>
      <c r="IO97" s="6"/>
      <c r="IP97" s="6"/>
      <c r="IQ97" s="6"/>
      <c r="IR97" s="6"/>
    </row>
    <row r="98" spans="1:252" s="23" customFormat="1" ht="78.75" x14ac:dyDescent="0.25">
      <c r="A98" s="32" t="s">
        <v>181</v>
      </c>
      <c r="B98" s="42" t="s">
        <v>180</v>
      </c>
      <c r="C98" s="20">
        <v>530.29999999999995</v>
      </c>
      <c r="D98" s="20">
        <v>230.3</v>
      </c>
      <c r="E98" s="20">
        <v>230.3</v>
      </c>
      <c r="F98" s="13">
        <f t="shared" si="7"/>
        <v>0</v>
      </c>
      <c r="G98" s="14"/>
      <c r="H98" s="20">
        <v>530.29999999999995</v>
      </c>
      <c r="I98" s="20">
        <v>530.29999999999995</v>
      </c>
      <c r="J98" s="20">
        <v>530.29999999999995</v>
      </c>
      <c r="K98" s="13">
        <f t="shared" si="8"/>
        <v>0</v>
      </c>
      <c r="L98" s="20">
        <v>530.29999999999995</v>
      </c>
      <c r="M98" s="20">
        <v>530.29999999999995</v>
      </c>
      <c r="N98" s="20">
        <v>530.29999999999995</v>
      </c>
      <c r="O98" s="13">
        <f t="shared" si="9"/>
        <v>0</v>
      </c>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c r="DC98" s="6"/>
      <c r="DD98" s="6"/>
      <c r="DE98" s="6"/>
      <c r="DF98" s="6"/>
      <c r="DG98" s="6"/>
      <c r="DH98" s="6"/>
      <c r="DI98" s="6"/>
      <c r="DJ98" s="6"/>
      <c r="DK98" s="6"/>
      <c r="DL98" s="6"/>
      <c r="DM98" s="6"/>
      <c r="DN98" s="6"/>
      <c r="DO98" s="6"/>
      <c r="DP98" s="6"/>
      <c r="DQ98" s="6"/>
      <c r="DR98" s="6"/>
      <c r="DS98" s="6"/>
      <c r="DT98" s="6"/>
      <c r="DU98" s="6"/>
      <c r="DV98" s="6"/>
      <c r="DW98" s="6"/>
      <c r="DX98" s="6"/>
      <c r="DY98" s="6"/>
      <c r="DZ98" s="6"/>
      <c r="EA98" s="6"/>
      <c r="EB98" s="6"/>
      <c r="EC98" s="6"/>
      <c r="ED98" s="6"/>
      <c r="EE98" s="6"/>
      <c r="EF98" s="6"/>
      <c r="EG98" s="6"/>
      <c r="EH98" s="6"/>
      <c r="EI98" s="6"/>
      <c r="EJ98" s="6"/>
      <c r="EK98" s="6"/>
      <c r="EL98" s="6"/>
      <c r="EM98" s="6"/>
      <c r="EN98" s="6"/>
      <c r="EO98" s="6"/>
      <c r="EP98" s="6"/>
      <c r="EQ98" s="6"/>
      <c r="ER98" s="6"/>
      <c r="ES98" s="6"/>
      <c r="ET98" s="6"/>
      <c r="EU98" s="6"/>
      <c r="EV98" s="6"/>
      <c r="EW98" s="6"/>
      <c r="EX98" s="6"/>
      <c r="EY98" s="6"/>
      <c r="EZ98" s="6"/>
      <c r="FA98" s="6"/>
      <c r="FB98" s="6"/>
      <c r="FC98" s="6"/>
      <c r="FD98" s="6"/>
      <c r="FE98" s="6"/>
      <c r="FF98" s="6"/>
      <c r="FG98" s="6"/>
      <c r="FH98" s="6"/>
      <c r="FI98" s="6"/>
      <c r="FJ98" s="6"/>
      <c r="FK98" s="6"/>
      <c r="FL98" s="6"/>
      <c r="FM98" s="6"/>
      <c r="FN98" s="6"/>
      <c r="FO98" s="6"/>
      <c r="FP98" s="6"/>
      <c r="FQ98" s="6"/>
      <c r="FR98" s="6"/>
      <c r="FS98" s="6"/>
      <c r="FT98" s="6"/>
      <c r="FU98" s="6"/>
      <c r="FV98" s="6"/>
      <c r="FW98" s="6"/>
      <c r="FX98" s="6"/>
      <c r="FY98" s="6"/>
      <c r="FZ98" s="6"/>
      <c r="GA98" s="6"/>
      <c r="GB98" s="6"/>
      <c r="GC98" s="6"/>
      <c r="GD98" s="6"/>
      <c r="GE98" s="6"/>
      <c r="GF98" s="6"/>
      <c r="GG98" s="6"/>
      <c r="GH98" s="6"/>
      <c r="GI98" s="6"/>
      <c r="GJ98" s="6"/>
      <c r="GK98" s="6"/>
      <c r="GL98" s="6"/>
      <c r="GM98" s="6"/>
      <c r="GN98" s="6"/>
      <c r="GO98" s="6"/>
      <c r="GP98" s="6"/>
      <c r="GQ98" s="6"/>
      <c r="GR98" s="6"/>
      <c r="GS98" s="6"/>
      <c r="GT98" s="6"/>
      <c r="GU98" s="6"/>
      <c r="GV98" s="6"/>
      <c r="GW98" s="6"/>
      <c r="GX98" s="6"/>
      <c r="GY98" s="6"/>
      <c r="GZ98" s="6"/>
      <c r="HA98" s="6"/>
      <c r="HB98" s="6"/>
      <c r="HC98" s="6"/>
      <c r="HD98" s="6"/>
      <c r="HE98" s="6"/>
      <c r="HF98" s="6"/>
      <c r="HG98" s="6"/>
      <c r="HH98" s="6"/>
      <c r="HI98" s="6"/>
      <c r="HJ98" s="6"/>
      <c r="HK98" s="6"/>
      <c r="HL98" s="6"/>
      <c r="HM98" s="6"/>
      <c r="HN98" s="6"/>
      <c r="HO98" s="6"/>
      <c r="HP98" s="6"/>
      <c r="HQ98" s="6"/>
      <c r="HR98" s="6"/>
      <c r="HS98" s="6"/>
      <c r="HT98" s="6"/>
      <c r="HU98" s="6"/>
      <c r="HV98" s="6"/>
      <c r="HW98" s="6"/>
      <c r="HX98" s="6"/>
      <c r="HY98" s="6"/>
      <c r="HZ98" s="6"/>
      <c r="IA98" s="6"/>
      <c r="IB98" s="6"/>
      <c r="IC98" s="6"/>
      <c r="ID98" s="6"/>
      <c r="IE98" s="6"/>
      <c r="IF98" s="6"/>
      <c r="IG98" s="6"/>
      <c r="IH98" s="6"/>
      <c r="II98" s="6"/>
      <c r="IJ98" s="6"/>
      <c r="IK98" s="6"/>
      <c r="IL98" s="6"/>
      <c r="IM98" s="6"/>
      <c r="IN98" s="6"/>
      <c r="IO98" s="6"/>
      <c r="IP98" s="6"/>
      <c r="IQ98" s="6"/>
      <c r="IR98" s="6"/>
    </row>
    <row r="99" spans="1:252" s="23" customFormat="1" ht="78.75" x14ac:dyDescent="0.25">
      <c r="A99" s="32" t="s">
        <v>182</v>
      </c>
      <c r="B99" s="42" t="s">
        <v>180</v>
      </c>
      <c r="C99" s="20">
        <v>2</v>
      </c>
      <c r="D99" s="20">
        <v>0</v>
      </c>
      <c r="E99" s="20">
        <v>0</v>
      </c>
      <c r="F99" s="13">
        <f t="shared" si="7"/>
        <v>0</v>
      </c>
      <c r="G99" s="14"/>
      <c r="H99" s="20">
        <v>2</v>
      </c>
      <c r="I99" s="20">
        <v>2</v>
      </c>
      <c r="J99" s="20">
        <v>2</v>
      </c>
      <c r="K99" s="13">
        <f t="shared" si="8"/>
        <v>0</v>
      </c>
      <c r="L99" s="20">
        <v>2</v>
      </c>
      <c r="M99" s="20">
        <v>2</v>
      </c>
      <c r="N99" s="20">
        <v>2</v>
      </c>
      <c r="O99" s="13">
        <f t="shared" si="9"/>
        <v>0</v>
      </c>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6"/>
      <c r="DM99" s="6"/>
      <c r="DN99" s="6"/>
      <c r="DO99" s="6"/>
      <c r="DP99" s="6"/>
      <c r="DQ99" s="6"/>
      <c r="DR99" s="6"/>
      <c r="DS99" s="6"/>
      <c r="DT99" s="6"/>
      <c r="DU99" s="6"/>
      <c r="DV99" s="6"/>
      <c r="DW99" s="6"/>
      <c r="DX99" s="6"/>
      <c r="DY99" s="6"/>
      <c r="DZ99" s="6"/>
      <c r="EA99" s="6"/>
      <c r="EB99" s="6"/>
      <c r="EC99" s="6"/>
      <c r="ED99" s="6"/>
      <c r="EE99" s="6"/>
      <c r="EF99" s="6"/>
      <c r="EG99" s="6"/>
      <c r="EH99" s="6"/>
      <c r="EI99" s="6"/>
      <c r="EJ99" s="6"/>
      <c r="EK99" s="6"/>
      <c r="EL99" s="6"/>
      <c r="EM99" s="6"/>
      <c r="EN99" s="6"/>
      <c r="EO99" s="6"/>
      <c r="EP99" s="6"/>
      <c r="EQ99" s="6"/>
      <c r="ER99" s="6"/>
      <c r="ES99" s="6"/>
      <c r="ET99" s="6"/>
      <c r="EU99" s="6"/>
      <c r="EV99" s="6"/>
      <c r="EW99" s="6"/>
      <c r="EX99" s="6"/>
      <c r="EY99" s="6"/>
      <c r="EZ99" s="6"/>
      <c r="FA99" s="6"/>
      <c r="FB99" s="6"/>
      <c r="FC99" s="6"/>
      <c r="FD99" s="6"/>
      <c r="FE99" s="6"/>
      <c r="FF99" s="6"/>
      <c r="FG99" s="6"/>
      <c r="FH99" s="6"/>
      <c r="FI99" s="6"/>
      <c r="FJ99" s="6"/>
      <c r="FK99" s="6"/>
      <c r="FL99" s="6"/>
      <c r="FM99" s="6"/>
      <c r="FN99" s="6"/>
      <c r="FO99" s="6"/>
      <c r="FP99" s="6"/>
      <c r="FQ99" s="6"/>
      <c r="FR99" s="6"/>
      <c r="FS99" s="6"/>
      <c r="FT99" s="6"/>
      <c r="FU99" s="6"/>
      <c r="FV99" s="6"/>
      <c r="FW99" s="6"/>
      <c r="FX99" s="6"/>
      <c r="FY99" s="6"/>
      <c r="FZ99" s="6"/>
      <c r="GA99" s="6"/>
      <c r="GB99" s="6"/>
      <c r="GC99" s="6"/>
      <c r="GD99" s="6"/>
      <c r="GE99" s="6"/>
      <c r="GF99" s="6"/>
      <c r="GG99" s="6"/>
      <c r="GH99" s="6"/>
      <c r="GI99" s="6"/>
      <c r="GJ99" s="6"/>
      <c r="GK99" s="6"/>
      <c r="GL99" s="6"/>
      <c r="GM99" s="6"/>
      <c r="GN99" s="6"/>
      <c r="GO99" s="6"/>
      <c r="GP99" s="6"/>
      <c r="GQ99" s="6"/>
      <c r="GR99" s="6"/>
      <c r="GS99" s="6"/>
      <c r="GT99" s="6"/>
      <c r="GU99" s="6"/>
      <c r="GV99" s="6"/>
      <c r="GW99" s="6"/>
      <c r="GX99" s="6"/>
      <c r="GY99" s="6"/>
      <c r="GZ99" s="6"/>
      <c r="HA99" s="6"/>
      <c r="HB99" s="6"/>
      <c r="HC99" s="6"/>
      <c r="HD99" s="6"/>
      <c r="HE99" s="6"/>
      <c r="HF99" s="6"/>
      <c r="HG99" s="6"/>
      <c r="HH99" s="6"/>
      <c r="HI99" s="6"/>
      <c r="HJ99" s="6"/>
      <c r="HK99" s="6"/>
      <c r="HL99" s="6"/>
      <c r="HM99" s="6"/>
      <c r="HN99" s="6"/>
      <c r="HO99" s="6"/>
      <c r="HP99" s="6"/>
      <c r="HQ99" s="6"/>
      <c r="HR99" s="6"/>
      <c r="HS99" s="6"/>
      <c r="HT99" s="6"/>
      <c r="HU99" s="6"/>
      <c r="HV99" s="6"/>
      <c r="HW99" s="6"/>
      <c r="HX99" s="6"/>
      <c r="HY99" s="6"/>
      <c r="HZ99" s="6"/>
      <c r="IA99" s="6"/>
      <c r="IB99" s="6"/>
      <c r="IC99" s="6"/>
      <c r="ID99" s="6"/>
      <c r="IE99" s="6"/>
      <c r="IF99" s="6"/>
      <c r="IG99" s="6"/>
      <c r="IH99" s="6"/>
      <c r="II99" s="6"/>
      <c r="IJ99" s="6"/>
      <c r="IK99" s="6"/>
      <c r="IL99" s="6"/>
      <c r="IM99" s="6"/>
      <c r="IN99" s="6"/>
      <c r="IO99" s="6"/>
      <c r="IP99" s="6"/>
      <c r="IQ99" s="6"/>
      <c r="IR99" s="6"/>
    </row>
    <row r="100" spans="1:252" ht="94.5" x14ac:dyDescent="0.25">
      <c r="A100" s="32" t="s">
        <v>183</v>
      </c>
      <c r="B100" s="19" t="s">
        <v>184</v>
      </c>
      <c r="C100" s="20">
        <v>73</v>
      </c>
      <c r="D100" s="20">
        <v>63</v>
      </c>
      <c r="E100" s="20">
        <v>63</v>
      </c>
      <c r="F100" s="13">
        <f t="shared" si="7"/>
        <v>0</v>
      </c>
      <c r="G100" s="14"/>
      <c r="H100" s="20">
        <v>73</v>
      </c>
      <c r="I100" s="20">
        <v>73</v>
      </c>
      <c r="J100" s="20">
        <v>73</v>
      </c>
      <c r="K100" s="13">
        <f t="shared" si="8"/>
        <v>0</v>
      </c>
      <c r="L100" s="20">
        <v>73</v>
      </c>
      <c r="M100" s="20">
        <v>73</v>
      </c>
      <c r="N100" s="20">
        <v>73</v>
      </c>
      <c r="O100" s="13">
        <f t="shared" si="9"/>
        <v>0</v>
      </c>
    </row>
    <row r="101" spans="1:252" ht="94.5" x14ac:dyDescent="0.25">
      <c r="A101" s="32" t="s">
        <v>185</v>
      </c>
      <c r="B101" s="19" t="s">
        <v>184</v>
      </c>
      <c r="C101" s="20">
        <v>606.9</v>
      </c>
      <c r="D101" s="20">
        <v>606.9</v>
      </c>
      <c r="E101" s="20">
        <v>606.9</v>
      </c>
      <c r="F101" s="13">
        <f t="shared" si="7"/>
        <v>0</v>
      </c>
      <c r="G101" s="14"/>
      <c r="H101" s="20">
        <v>606.9</v>
      </c>
      <c r="I101" s="20">
        <v>606.9</v>
      </c>
      <c r="J101" s="20">
        <v>606.9</v>
      </c>
      <c r="K101" s="13">
        <f t="shared" si="8"/>
        <v>0</v>
      </c>
      <c r="L101" s="20">
        <v>606.9</v>
      </c>
      <c r="M101" s="20">
        <v>606.9</v>
      </c>
      <c r="N101" s="20">
        <v>606.9</v>
      </c>
      <c r="O101" s="13">
        <f t="shared" si="9"/>
        <v>0</v>
      </c>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row>
    <row r="102" spans="1:252" s="23" customFormat="1" ht="63" x14ac:dyDescent="0.25">
      <c r="A102" s="43" t="s">
        <v>186</v>
      </c>
      <c r="B102" s="42" t="s">
        <v>187</v>
      </c>
      <c r="C102" s="20">
        <v>117.1</v>
      </c>
      <c r="D102" s="20">
        <v>117.1</v>
      </c>
      <c r="E102" s="20">
        <v>117.1</v>
      </c>
      <c r="F102" s="13">
        <f t="shared" si="7"/>
        <v>0</v>
      </c>
      <c r="G102" s="14"/>
      <c r="H102" s="20">
        <v>117.1</v>
      </c>
      <c r="I102" s="20">
        <v>117.1</v>
      </c>
      <c r="J102" s="20">
        <v>117.1</v>
      </c>
      <c r="K102" s="13">
        <f t="shared" si="8"/>
        <v>0</v>
      </c>
      <c r="L102" s="20">
        <v>117.1</v>
      </c>
      <c r="M102" s="20">
        <v>117.1</v>
      </c>
      <c r="N102" s="20">
        <v>117.1</v>
      </c>
      <c r="O102" s="13">
        <f t="shared" si="9"/>
        <v>0</v>
      </c>
    </row>
    <row r="103" spans="1:252" s="23" customFormat="1" ht="78.75" x14ac:dyDescent="0.25">
      <c r="A103" s="43" t="s">
        <v>188</v>
      </c>
      <c r="B103" s="42" t="s">
        <v>189</v>
      </c>
      <c r="C103" s="20">
        <v>0</v>
      </c>
      <c r="D103" s="20">
        <v>323.2</v>
      </c>
      <c r="E103" s="20">
        <v>323.2</v>
      </c>
      <c r="F103" s="13">
        <f t="shared" si="7"/>
        <v>0</v>
      </c>
      <c r="G103" s="14"/>
      <c r="H103" s="20"/>
      <c r="I103" s="20"/>
      <c r="J103" s="20"/>
      <c r="K103" s="13">
        <f t="shared" si="8"/>
        <v>0</v>
      </c>
      <c r="L103" s="20"/>
      <c r="M103" s="20"/>
      <c r="N103" s="20"/>
      <c r="O103" s="13">
        <f t="shared" si="9"/>
        <v>0</v>
      </c>
    </row>
    <row r="104" spans="1:252" s="23" customFormat="1" ht="78.75" x14ac:dyDescent="0.25">
      <c r="A104" s="43" t="s">
        <v>190</v>
      </c>
      <c r="B104" s="42" t="s">
        <v>189</v>
      </c>
      <c r="C104" s="20">
        <v>0</v>
      </c>
      <c r="D104" s="20">
        <v>0.7</v>
      </c>
      <c r="E104" s="20">
        <v>0.7</v>
      </c>
      <c r="F104" s="13">
        <f t="shared" si="7"/>
        <v>0</v>
      </c>
      <c r="G104" s="14"/>
      <c r="H104" s="20"/>
      <c r="I104" s="20"/>
      <c r="J104" s="20"/>
      <c r="K104" s="13">
        <f t="shared" si="8"/>
        <v>0</v>
      </c>
      <c r="L104" s="20"/>
      <c r="M104" s="20"/>
      <c r="N104" s="20"/>
      <c r="O104" s="13">
        <f t="shared" si="9"/>
        <v>0</v>
      </c>
    </row>
    <row r="105" spans="1:252" s="44" customFormat="1" ht="78.75" x14ac:dyDescent="0.25">
      <c r="A105" s="32" t="s">
        <v>191</v>
      </c>
      <c r="B105" s="19" t="s">
        <v>192</v>
      </c>
      <c r="C105" s="20">
        <v>2827.4</v>
      </c>
      <c r="D105" s="20">
        <v>5125.6000000000004</v>
      </c>
      <c r="E105" s="20">
        <v>5125.6000000000004</v>
      </c>
      <c r="F105" s="13">
        <f t="shared" si="7"/>
        <v>0</v>
      </c>
      <c r="G105" s="14"/>
      <c r="H105" s="20">
        <v>2827.4</v>
      </c>
      <c r="I105" s="20">
        <v>2827.4</v>
      </c>
      <c r="J105" s="20">
        <v>2827.4</v>
      </c>
      <c r="K105" s="13">
        <f t="shared" si="8"/>
        <v>0</v>
      </c>
      <c r="L105" s="20">
        <v>2827.4</v>
      </c>
      <c r="M105" s="20">
        <v>2827.4</v>
      </c>
      <c r="N105" s="20">
        <v>2827.4</v>
      </c>
      <c r="O105" s="13">
        <f t="shared" si="9"/>
        <v>0</v>
      </c>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row>
    <row r="106" spans="1:252" s="44" customFormat="1" ht="47.25" x14ac:dyDescent="0.25">
      <c r="A106" s="32" t="s">
        <v>193</v>
      </c>
      <c r="B106" s="19" t="s">
        <v>194</v>
      </c>
      <c r="C106" s="20">
        <v>0</v>
      </c>
      <c r="D106" s="20">
        <v>175</v>
      </c>
      <c r="E106" s="20">
        <v>175</v>
      </c>
      <c r="F106" s="13">
        <f t="shared" si="7"/>
        <v>0</v>
      </c>
      <c r="G106" s="14"/>
      <c r="H106" s="20"/>
      <c r="I106" s="20"/>
      <c r="J106" s="20"/>
      <c r="K106" s="13">
        <f t="shared" si="8"/>
        <v>0</v>
      </c>
      <c r="L106" s="20"/>
      <c r="M106" s="20"/>
      <c r="N106" s="20"/>
      <c r="O106" s="13">
        <f t="shared" si="9"/>
        <v>0</v>
      </c>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row>
    <row r="107" spans="1:252" s="44" customFormat="1" ht="68.25" customHeight="1" x14ac:dyDescent="0.25">
      <c r="A107" s="32" t="s">
        <v>195</v>
      </c>
      <c r="B107" s="19" t="s">
        <v>196</v>
      </c>
      <c r="C107" s="20">
        <v>0</v>
      </c>
      <c r="D107" s="20">
        <v>69.900000000000006</v>
      </c>
      <c r="E107" s="20">
        <v>69.900000000000006</v>
      </c>
      <c r="F107" s="13">
        <f t="shared" si="7"/>
        <v>0</v>
      </c>
      <c r="G107" s="14"/>
      <c r="H107" s="20"/>
      <c r="I107" s="20"/>
      <c r="J107" s="20"/>
      <c r="K107" s="13">
        <f t="shared" si="8"/>
        <v>0</v>
      </c>
      <c r="L107" s="20"/>
      <c r="M107" s="20"/>
      <c r="N107" s="20"/>
      <c r="O107" s="13">
        <f t="shared" si="9"/>
        <v>0</v>
      </c>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row>
    <row r="108" spans="1:252" s="44" customFormat="1" ht="68.25" customHeight="1" x14ac:dyDescent="0.25">
      <c r="A108" s="32" t="s">
        <v>197</v>
      </c>
      <c r="B108" s="19" t="s">
        <v>196</v>
      </c>
      <c r="C108" s="20"/>
      <c r="D108" s="20">
        <v>0</v>
      </c>
      <c r="E108" s="20">
        <v>135</v>
      </c>
      <c r="F108" s="13">
        <f t="shared" si="7"/>
        <v>135</v>
      </c>
      <c r="G108" s="14" t="s">
        <v>124</v>
      </c>
      <c r="H108" s="20"/>
      <c r="I108" s="20"/>
      <c r="J108" s="20"/>
      <c r="K108" s="13"/>
      <c r="L108" s="20"/>
      <c r="M108" s="20"/>
      <c r="N108" s="20"/>
      <c r="O108" s="1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row>
    <row r="109" spans="1:252" s="44" customFormat="1" ht="161.25" customHeight="1" x14ac:dyDescent="0.25">
      <c r="A109" s="43" t="s">
        <v>198</v>
      </c>
      <c r="B109" s="42" t="s">
        <v>199</v>
      </c>
      <c r="C109" s="20">
        <v>84.4</v>
      </c>
      <c r="D109" s="20">
        <v>84.4</v>
      </c>
      <c r="E109" s="20">
        <v>84.4</v>
      </c>
      <c r="F109" s="13">
        <f t="shared" si="7"/>
        <v>0</v>
      </c>
      <c r="G109" s="14"/>
      <c r="H109" s="20">
        <v>84.4</v>
      </c>
      <c r="I109" s="20">
        <v>84.4</v>
      </c>
      <c r="J109" s="20">
        <v>84.4</v>
      </c>
      <c r="K109" s="13">
        <f t="shared" si="8"/>
        <v>0</v>
      </c>
      <c r="L109" s="20">
        <v>84.4</v>
      </c>
      <c r="M109" s="20">
        <v>84.4</v>
      </c>
      <c r="N109" s="20">
        <v>84.4</v>
      </c>
      <c r="O109" s="13">
        <f t="shared" si="9"/>
        <v>0</v>
      </c>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row>
    <row r="110" spans="1:252" s="44" customFormat="1" ht="78.75" x14ac:dyDescent="0.25">
      <c r="A110" s="32" t="s">
        <v>200</v>
      </c>
      <c r="B110" s="19" t="s">
        <v>201</v>
      </c>
      <c r="C110" s="20">
        <v>30</v>
      </c>
      <c r="D110" s="20">
        <v>0</v>
      </c>
      <c r="E110" s="20">
        <v>0</v>
      </c>
      <c r="F110" s="13">
        <f t="shared" si="7"/>
        <v>0</v>
      </c>
      <c r="G110" s="14"/>
      <c r="H110" s="20">
        <v>30</v>
      </c>
      <c r="I110" s="20">
        <v>30</v>
      </c>
      <c r="J110" s="20">
        <v>30</v>
      </c>
      <c r="K110" s="13">
        <f t="shared" si="8"/>
        <v>0</v>
      </c>
      <c r="L110" s="20">
        <v>30</v>
      </c>
      <c r="M110" s="20">
        <v>30</v>
      </c>
      <c r="N110" s="20">
        <v>30</v>
      </c>
      <c r="O110" s="13">
        <f t="shared" si="9"/>
        <v>0</v>
      </c>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row>
    <row r="111" spans="1:252" s="44" customFormat="1" ht="77.25" customHeight="1" x14ac:dyDescent="0.25">
      <c r="A111" s="32" t="s">
        <v>202</v>
      </c>
      <c r="B111" s="19" t="s">
        <v>201</v>
      </c>
      <c r="C111" s="20">
        <v>200</v>
      </c>
      <c r="D111" s="20">
        <v>755.5</v>
      </c>
      <c r="E111" s="20">
        <v>755.5</v>
      </c>
      <c r="F111" s="13">
        <f t="shared" si="7"/>
        <v>0</v>
      </c>
      <c r="G111" s="14"/>
      <c r="H111" s="20">
        <v>200</v>
      </c>
      <c r="I111" s="20">
        <v>200</v>
      </c>
      <c r="J111" s="20">
        <v>200</v>
      </c>
      <c r="K111" s="13">
        <f t="shared" si="8"/>
        <v>0</v>
      </c>
      <c r="L111" s="20">
        <v>200</v>
      </c>
      <c r="M111" s="20">
        <v>200</v>
      </c>
      <c r="N111" s="20">
        <v>200</v>
      </c>
      <c r="O111" s="13">
        <f t="shared" si="9"/>
        <v>0</v>
      </c>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row>
    <row r="112" spans="1:252" s="44" customFormat="1" ht="71.25" customHeight="1" x14ac:dyDescent="0.25">
      <c r="A112" s="32" t="s">
        <v>203</v>
      </c>
      <c r="B112" s="19" t="s">
        <v>201</v>
      </c>
      <c r="C112" s="20">
        <v>100</v>
      </c>
      <c r="D112" s="20">
        <v>100</v>
      </c>
      <c r="E112" s="20">
        <v>100</v>
      </c>
      <c r="F112" s="13">
        <f t="shared" si="7"/>
        <v>0</v>
      </c>
      <c r="G112" s="14"/>
      <c r="H112" s="20">
        <v>100</v>
      </c>
      <c r="I112" s="20">
        <v>100</v>
      </c>
      <c r="J112" s="20">
        <v>100</v>
      </c>
      <c r="K112" s="13">
        <f t="shared" si="8"/>
        <v>0</v>
      </c>
      <c r="L112" s="20">
        <v>100</v>
      </c>
      <c r="M112" s="20">
        <v>100</v>
      </c>
      <c r="N112" s="20">
        <v>100</v>
      </c>
      <c r="O112" s="13">
        <f t="shared" si="9"/>
        <v>0</v>
      </c>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row>
    <row r="113" spans="1:252" s="47" customFormat="1" ht="78.75" x14ac:dyDescent="0.25">
      <c r="A113" s="32" t="s">
        <v>204</v>
      </c>
      <c r="B113" s="19" t="s">
        <v>205</v>
      </c>
      <c r="C113" s="20">
        <v>136</v>
      </c>
      <c r="D113" s="20">
        <v>5</v>
      </c>
      <c r="E113" s="20">
        <v>5</v>
      </c>
      <c r="F113" s="13">
        <f t="shared" si="7"/>
        <v>0</v>
      </c>
      <c r="G113" s="14"/>
      <c r="H113" s="20">
        <v>136</v>
      </c>
      <c r="I113" s="20">
        <v>136</v>
      </c>
      <c r="J113" s="20">
        <v>136</v>
      </c>
      <c r="K113" s="13">
        <f t="shared" si="8"/>
        <v>0</v>
      </c>
      <c r="L113" s="20">
        <v>136</v>
      </c>
      <c r="M113" s="20">
        <v>136</v>
      </c>
      <c r="N113" s="20">
        <v>136</v>
      </c>
      <c r="O113" s="13">
        <f t="shared" si="9"/>
        <v>0</v>
      </c>
      <c r="P113" s="45"/>
      <c r="Q113" s="45"/>
      <c r="R113" s="45"/>
      <c r="S113" s="46"/>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5"/>
      <c r="BJ113" s="45"/>
      <c r="BK113" s="45"/>
      <c r="BL113" s="45"/>
      <c r="BM113" s="45"/>
      <c r="BN113" s="45"/>
      <c r="BO113" s="45"/>
      <c r="BP113" s="45"/>
      <c r="BQ113" s="45"/>
      <c r="BR113" s="45"/>
      <c r="BS113" s="45"/>
      <c r="BT113" s="45"/>
      <c r="BU113" s="45"/>
      <c r="BV113" s="45"/>
      <c r="BW113" s="45"/>
      <c r="BX113" s="45"/>
      <c r="BY113" s="45"/>
      <c r="BZ113" s="45"/>
      <c r="CA113" s="45"/>
      <c r="CB113" s="45"/>
      <c r="CC113" s="45"/>
      <c r="CD113" s="45"/>
      <c r="CE113" s="45"/>
      <c r="CF113" s="45"/>
      <c r="CG113" s="45"/>
      <c r="CH113" s="45"/>
      <c r="CI113" s="45"/>
      <c r="CJ113" s="45"/>
      <c r="CK113" s="45"/>
      <c r="CL113" s="45"/>
      <c r="CM113" s="45"/>
      <c r="CN113" s="45"/>
      <c r="CO113" s="45"/>
      <c r="CP113" s="45"/>
      <c r="CQ113" s="45"/>
      <c r="CR113" s="45"/>
      <c r="CS113" s="45"/>
      <c r="CT113" s="45"/>
      <c r="CU113" s="45"/>
      <c r="CV113" s="45"/>
      <c r="CW113" s="45"/>
      <c r="CX113" s="45"/>
      <c r="CY113" s="45"/>
      <c r="CZ113" s="45"/>
      <c r="DA113" s="45"/>
      <c r="DB113" s="45"/>
      <c r="DC113" s="45"/>
      <c r="DD113" s="45"/>
      <c r="DE113" s="45"/>
      <c r="DF113" s="45"/>
      <c r="DG113" s="45"/>
      <c r="DH113" s="45"/>
      <c r="DI113" s="45"/>
      <c r="DJ113" s="45"/>
      <c r="DK113" s="45"/>
      <c r="DL113" s="45"/>
      <c r="DM113" s="45"/>
      <c r="DN113" s="45"/>
      <c r="DO113" s="45"/>
      <c r="DP113" s="45"/>
      <c r="DQ113" s="45"/>
      <c r="DR113" s="45"/>
      <c r="DS113" s="45"/>
      <c r="DT113" s="45"/>
      <c r="DU113" s="45"/>
      <c r="DV113" s="45"/>
      <c r="DW113" s="45"/>
      <c r="DX113" s="45"/>
      <c r="DY113" s="45"/>
      <c r="DZ113" s="45"/>
      <c r="EA113" s="45"/>
      <c r="EB113" s="45"/>
      <c r="EC113" s="45"/>
      <c r="ED113" s="45"/>
      <c r="EE113" s="45"/>
      <c r="EF113" s="45"/>
      <c r="EG113" s="45"/>
      <c r="EH113" s="45"/>
      <c r="EI113" s="45"/>
      <c r="EJ113" s="45"/>
      <c r="EK113" s="45"/>
      <c r="EL113" s="45"/>
      <c r="EM113" s="45"/>
      <c r="EN113" s="45"/>
      <c r="EO113" s="45"/>
      <c r="EP113" s="45"/>
      <c r="EQ113" s="45"/>
      <c r="ER113" s="45"/>
      <c r="ES113" s="45"/>
      <c r="ET113" s="45"/>
      <c r="EU113" s="45"/>
      <c r="EV113" s="45"/>
      <c r="EW113" s="45"/>
      <c r="EX113" s="45"/>
      <c r="EY113" s="45"/>
      <c r="EZ113" s="45"/>
      <c r="FA113" s="45"/>
      <c r="FB113" s="45"/>
      <c r="FC113" s="45"/>
      <c r="FD113" s="45"/>
      <c r="FE113" s="45"/>
      <c r="FF113" s="45"/>
      <c r="FG113" s="45"/>
      <c r="FH113" s="45"/>
      <c r="FI113" s="45"/>
      <c r="FJ113" s="45"/>
      <c r="FK113" s="45"/>
      <c r="FL113" s="45"/>
      <c r="FM113" s="45"/>
      <c r="FN113" s="45"/>
      <c r="FO113" s="45"/>
      <c r="FP113" s="45"/>
      <c r="FQ113" s="45"/>
      <c r="FR113" s="45"/>
      <c r="FS113" s="45"/>
      <c r="FT113" s="45"/>
      <c r="FU113" s="45"/>
      <c r="FV113" s="45"/>
      <c r="FW113" s="45"/>
      <c r="FX113" s="45"/>
      <c r="FY113" s="45"/>
      <c r="FZ113" s="45"/>
      <c r="GA113" s="45"/>
      <c r="GB113" s="45"/>
      <c r="GC113" s="45"/>
      <c r="GD113" s="45"/>
      <c r="GE113" s="45"/>
      <c r="GF113" s="45"/>
      <c r="GG113" s="45"/>
      <c r="GH113" s="45"/>
      <c r="GI113" s="45"/>
      <c r="GJ113" s="45"/>
      <c r="GK113" s="45"/>
      <c r="GL113" s="45"/>
      <c r="GM113" s="45"/>
      <c r="GN113" s="45"/>
      <c r="GO113" s="45"/>
      <c r="GP113" s="45"/>
      <c r="GQ113" s="45"/>
      <c r="GR113" s="45"/>
      <c r="GS113" s="45"/>
      <c r="GT113" s="45"/>
      <c r="GU113" s="45"/>
      <c r="GV113" s="45"/>
      <c r="GW113" s="45"/>
      <c r="GX113" s="45"/>
      <c r="GY113" s="45"/>
      <c r="GZ113" s="45"/>
      <c r="HA113" s="45"/>
      <c r="HB113" s="45"/>
      <c r="HC113" s="45"/>
      <c r="HD113" s="45"/>
      <c r="HE113" s="45"/>
      <c r="HF113" s="45"/>
      <c r="HG113" s="45"/>
      <c r="HH113" s="45"/>
      <c r="HI113" s="45"/>
      <c r="HJ113" s="45"/>
      <c r="HK113" s="45"/>
      <c r="HL113" s="45"/>
      <c r="HM113" s="45"/>
      <c r="HN113" s="45"/>
      <c r="HO113" s="45"/>
      <c r="HP113" s="45"/>
      <c r="HQ113" s="45"/>
      <c r="HR113" s="45"/>
      <c r="HS113" s="45"/>
      <c r="HT113" s="45"/>
      <c r="HU113" s="45"/>
      <c r="HV113" s="45"/>
      <c r="HW113" s="45"/>
      <c r="HX113" s="45"/>
      <c r="HY113" s="45"/>
      <c r="HZ113" s="45"/>
      <c r="IA113" s="45"/>
      <c r="IB113" s="45"/>
      <c r="IC113" s="45"/>
      <c r="ID113" s="45"/>
      <c r="IE113" s="45"/>
      <c r="IF113" s="45"/>
      <c r="IG113" s="45"/>
      <c r="IH113" s="45"/>
      <c r="II113" s="45"/>
      <c r="IJ113" s="45"/>
      <c r="IK113" s="45"/>
      <c r="IL113" s="45"/>
      <c r="IM113" s="45"/>
      <c r="IN113" s="45"/>
      <c r="IO113" s="45"/>
      <c r="IP113" s="45"/>
      <c r="IQ113" s="45"/>
      <c r="IR113" s="45"/>
    </row>
    <row r="114" spans="1:252" s="47" customFormat="1" ht="110.25" x14ac:dyDescent="0.25">
      <c r="A114" s="32" t="s">
        <v>206</v>
      </c>
      <c r="B114" s="19" t="s">
        <v>207</v>
      </c>
      <c r="C114" s="20">
        <v>410</v>
      </c>
      <c r="D114" s="20">
        <v>410</v>
      </c>
      <c r="E114" s="20">
        <v>0</v>
      </c>
      <c r="F114" s="13">
        <f t="shared" si="7"/>
        <v>-410</v>
      </c>
      <c r="G114" s="14" t="s">
        <v>208</v>
      </c>
      <c r="H114" s="20">
        <v>410</v>
      </c>
      <c r="I114" s="20">
        <v>410</v>
      </c>
      <c r="J114" s="20">
        <v>410</v>
      </c>
      <c r="K114" s="13">
        <f t="shared" si="8"/>
        <v>0</v>
      </c>
      <c r="L114" s="20">
        <v>410</v>
      </c>
      <c r="M114" s="20">
        <v>410</v>
      </c>
      <c r="N114" s="20">
        <v>410</v>
      </c>
      <c r="O114" s="13">
        <f t="shared" si="9"/>
        <v>0</v>
      </c>
      <c r="P114" s="45"/>
      <c r="Q114" s="45"/>
      <c r="R114" s="45"/>
      <c r="S114" s="46"/>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c r="HO114" s="45"/>
      <c r="HP114" s="45"/>
      <c r="HQ114" s="45"/>
      <c r="HR114" s="45"/>
      <c r="HS114" s="45"/>
      <c r="HT114" s="45"/>
      <c r="HU114" s="45"/>
      <c r="HV114" s="45"/>
      <c r="HW114" s="45"/>
      <c r="HX114" s="45"/>
      <c r="HY114" s="45"/>
      <c r="HZ114" s="45"/>
      <c r="IA114" s="45"/>
      <c r="IB114" s="45"/>
      <c r="IC114" s="45"/>
      <c r="ID114" s="45"/>
      <c r="IE114" s="45"/>
      <c r="IF114" s="45"/>
      <c r="IG114" s="45"/>
      <c r="IH114" s="45"/>
      <c r="II114" s="45"/>
      <c r="IJ114" s="45"/>
      <c r="IK114" s="45"/>
      <c r="IL114" s="45"/>
      <c r="IM114" s="45"/>
      <c r="IN114" s="45"/>
      <c r="IO114" s="45"/>
      <c r="IP114" s="45"/>
      <c r="IQ114" s="45"/>
      <c r="IR114" s="45"/>
    </row>
    <row r="115" spans="1:252" s="44" customFormat="1" ht="115.5" customHeight="1" x14ac:dyDescent="0.25">
      <c r="A115" s="32" t="s">
        <v>209</v>
      </c>
      <c r="B115" s="19" t="s">
        <v>207</v>
      </c>
      <c r="C115" s="20">
        <v>102.5</v>
      </c>
      <c r="D115" s="20">
        <v>102.5</v>
      </c>
      <c r="E115" s="20">
        <v>939.6</v>
      </c>
      <c r="F115" s="13">
        <f t="shared" si="7"/>
        <v>837.1</v>
      </c>
      <c r="G115" s="14" t="s">
        <v>208</v>
      </c>
      <c r="H115" s="20">
        <v>133.69999999999999</v>
      </c>
      <c r="I115" s="20">
        <v>133.69999999999999</v>
      </c>
      <c r="J115" s="20">
        <v>133.69999999999999</v>
      </c>
      <c r="K115" s="13">
        <f t="shared" si="8"/>
        <v>0</v>
      </c>
      <c r="L115" s="20">
        <v>165.4</v>
      </c>
      <c r="M115" s="20">
        <v>165.4</v>
      </c>
      <c r="N115" s="20">
        <v>165.4</v>
      </c>
      <c r="O115" s="13">
        <f t="shared" si="9"/>
        <v>0</v>
      </c>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row>
    <row r="116" spans="1:252" s="44" customFormat="1" ht="15.75" x14ac:dyDescent="0.25">
      <c r="A116" s="10" t="s">
        <v>210</v>
      </c>
      <c r="B116" s="11" t="s">
        <v>211</v>
      </c>
      <c r="C116" s="12">
        <f>C117</f>
        <v>306.60000000000002</v>
      </c>
      <c r="D116" s="12">
        <f>D117</f>
        <v>0</v>
      </c>
      <c r="E116" s="12">
        <f>E117</f>
        <v>0</v>
      </c>
      <c r="F116" s="13">
        <f t="shared" si="7"/>
        <v>0</v>
      </c>
      <c r="G116" s="14"/>
      <c r="H116" s="12">
        <f>H117</f>
        <v>312.39999999999998</v>
      </c>
      <c r="I116" s="12">
        <f>I117</f>
        <v>312.39999999999998</v>
      </c>
      <c r="J116" s="12">
        <f>J117</f>
        <v>312.39999999999998</v>
      </c>
      <c r="K116" s="13">
        <f t="shared" si="8"/>
        <v>0</v>
      </c>
      <c r="L116" s="12">
        <f>L117</f>
        <v>311.89999999999998</v>
      </c>
      <c r="M116" s="12">
        <f>M117</f>
        <v>311.89999999999998</v>
      </c>
      <c r="N116" s="12">
        <f>N117</f>
        <v>311.89999999999998</v>
      </c>
      <c r="O116" s="13">
        <f t="shared" si="9"/>
        <v>0</v>
      </c>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row>
    <row r="117" spans="1:252" s="44" customFormat="1" ht="15.75" x14ac:dyDescent="0.25">
      <c r="A117" s="7" t="s">
        <v>212</v>
      </c>
      <c r="B117" s="19" t="s">
        <v>213</v>
      </c>
      <c r="C117" s="13">
        <v>306.60000000000002</v>
      </c>
      <c r="D117" s="13">
        <v>0</v>
      </c>
      <c r="E117" s="13">
        <v>0</v>
      </c>
      <c r="F117" s="13">
        <f t="shared" si="7"/>
        <v>0</v>
      </c>
      <c r="G117" s="14"/>
      <c r="H117" s="13">
        <v>312.39999999999998</v>
      </c>
      <c r="I117" s="13">
        <v>312.39999999999998</v>
      </c>
      <c r="J117" s="13">
        <v>312.39999999999998</v>
      </c>
      <c r="K117" s="13">
        <f t="shared" si="8"/>
        <v>0</v>
      </c>
      <c r="L117" s="13">
        <v>311.89999999999998</v>
      </c>
      <c r="M117" s="13">
        <v>311.89999999999998</v>
      </c>
      <c r="N117" s="13">
        <v>311.89999999999998</v>
      </c>
      <c r="O117" s="13">
        <f t="shared" si="9"/>
        <v>0</v>
      </c>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row>
    <row r="118" spans="1:252" s="44" customFormat="1" ht="21" customHeight="1" x14ac:dyDescent="0.25">
      <c r="A118" s="48" t="s">
        <v>214</v>
      </c>
      <c r="B118" s="11" t="s">
        <v>215</v>
      </c>
      <c r="C118" s="12">
        <f t="shared" ref="C118:E118" si="10">C119</f>
        <v>0</v>
      </c>
      <c r="D118" s="12">
        <f t="shared" si="10"/>
        <v>16</v>
      </c>
      <c r="E118" s="12">
        <f t="shared" si="10"/>
        <v>16</v>
      </c>
      <c r="F118" s="13">
        <f t="shared" si="7"/>
        <v>0</v>
      </c>
      <c r="G118" s="14"/>
      <c r="H118" s="13">
        <v>0</v>
      </c>
      <c r="I118" s="13">
        <v>0</v>
      </c>
      <c r="J118" s="13">
        <v>0</v>
      </c>
      <c r="K118" s="13">
        <f t="shared" si="8"/>
        <v>0</v>
      </c>
      <c r="L118" s="13">
        <v>0</v>
      </c>
      <c r="M118" s="13">
        <v>0</v>
      </c>
      <c r="N118" s="13">
        <v>0</v>
      </c>
      <c r="O118" s="13">
        <f t="shared" si="9"/>
        <v>0</v>
      </c>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row>
    <row r="119" spans="1:252" s="44" customFormat="1" ht="32.25" customHeight="1" x14ac:dyDescent="0.25">
      <c r="A119" s="48" t="s">
        <v>216</v>
      </c>
      <c r="B119" s="49" t="s">
        <v>217</v>
      </c>
      <c r="C119" s="13">
        <v>0</v>
      </c>
      <c r="D119" s="13">
        <v>16</v>
      </c>
      <c r="E119" s="13">
        <v>16</v>
      </c>
      <c r="F119" s="13">
        <f t="shared" si="7"/>
        <v>0</v>
      </c>
      <c r="G119" s="14"/>
      <c r="H119" s="13">
        <v>0</v>
      </c>
      <c r="I119" s="13">
        <v>0</v>
      </c>
      <c r="J119" s="13">
        <v>0</v>
      </c>
      <c r="K119" s="13">
        <f t="shared" si="8"/>
        <v>0</v>
      </c>
      <c r="L119" s="13">
        <v>0</v>
      </c>
      <c r="M119" s="13">
        <v>0</v>
      </c>
      <c r="N119" s="13">
        <v>0</v>
      </c>
      <c r="O119" s="13">
        <f t="shared" si="9"/>
        <v>0</v>
      </c>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row>
    <row r="120" spans="1:252" s="44" customFormat="1" ht="20.25" customHeight="1" x14ac:dyDescent="0.25">
      <c r="A120" s="80" t="s">
        <v>218</v>
      </c>
      <c r="B120" s="81"/>
      <c r="C120" s="12">
        <f>C116+C81+C71+C57+C53+C42</f>
        <v>123475.9</v>
      </c>
      <c r="D120" s="12">
        <f>D116+D81+D71+D57+D53+D42+D118</f>
        <v>149288.1</v>
      </c>
      <c r="E120" s="12">
        <f>E116+E81+E71+E57+E53+E42+E118</f>
        <v>150444</v>
      </c>
      <c r="F120" s="12">
        <f t="shared" si="7"/>
        <v>1155.8999999999942</v>
      </c>
      <c r="G120" s="14"/>
      <c r="H120" s="12">
        <f>H116+H81+H71+H57+H53+H42</f>
        <v>116883.49999999997</v>
      </c>
      <c r="I120" s="12">
        <f>I116+I81+I71+I57+I53+I42</f>
        <v>116883.49999999997</v>
      </c>
      <c r="J120" s="12">
        <f>J116+J81+J71+J57+J53+J42</f>
        <v>116883.49999999997</v>
      </c>
      <c r="K120" s="13">
        <f t="shared" si="8"/>
        <v>0</v>
      </c>
      <c r="L120" s="12">
        <f>L116+L81+L71+L57+L53+L42</f>
        <v>116179.49999999999</v>
      </c>
      <c r="M120" s="12">
        <f>M116+M81+M71+M57+M53+M42</f>
        <v>116179.49999999999</v>
      </c>
      <c r="N120" s="12">
        <f>N116+N81+N71+N57+N53+N42</f>
        <v>116179.49999999999</v>
      </c>
      <c r="O120" s="13">
        <f t="shared" si="9"/>
        <v>0</v>
      </c>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row>
    <row r="121" spans="1:252" s="44" customFormat="1" ht="18.75" customHeight="1" x14ac:dyDescent="0.25">
      <c r="A121" s="10" t="s">
        <v>219</v>
      </c>
      <c r="B121" s="50" t="s">
        <v>220</v>
      </c>
      <c r="C121" s="12">
        <f>C120+C41</f>
        <v>2315598.6</v>
      </c>
      <c r="D121" s="12">
        <f>D120+D41</f>
        <v>2426602.5</v>
      </c>
      <c r="E121" s="12">
        <f>E120+E41</f>
        <v>2427758.4</v>
      </c>
      <c r="F121" s="12">
        <f t="shared" si="7"/>
        <v>1155.8999999999069</v>
      </c>
      <c r="G121" s="14"/>
      <c r="H121" s="12">
        <f>H120+H41</f>
        <v>2473788.2000000002</v>
      </c>
      <c r="I121" s="12">
        <f>I120+I41</f>
        <v>2473788.2000000002</v>
      </c>
      <c r="J121" s="12">
        <f>J120+J41</f>
        <v>2473788.2000000002</v>
      </c>
      <c r="K121" s="13">
        <f t="shared" si="8"/>
        <v>0</v>
      </c>
      <c r="L121" s="12">
        <f>L120+L41</f>
        <v>2619505.3000000003</v>
      </c>
      <c r="M121" s="12">
        <f>M120+M41</f>
        <v>2619505.3000000003</v>
      </c>
      <c r="N121" s="12">
        <f>N120+N41</f>
        <v>2619505.3000000003</v>
      </c>
      <c r="O121" s="13">
        <f t="shared" si="9"/>
        <v>0</v>
      </c>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row>
    <row r="122" spans="1:252" s="44" customFormat="1" ht="47.25" x14ac:dyDescent="0.25">
      <c r="A122" s="10" t="s">
        <v>221</v>
      </c>
      <c r="B122" s="50" t="s">
        <v>222</v>
      </c>
      <c r="C122" s="12">
        <f>C123+C128+C186+C230</f>
        <v>4121328.1999999997</v>
      </c>
      <c r="D122" s="12">
        <f>D123+D128+D186+D230</f>
        <v>4627491.0000000009</v>
      </c>
      <c r="E122" s="12">
        <f>E123+E128+E186+E230</f>
        <v>4996789</v>
      </c>
      <c r="F122" s="12">
        <f t="shared" si="7"/>
        <v>369297.99999999907</v>
      </c>
      <c r="G122" s="14"/>
      <c r="H122" s="12">
        <f>H123+H128+H186+H230</f>
        <v>3720330.9999999995</v>
      </c>
      <c r="I122" s="12">
        <f>I123+I128+I186+I230</f>
        <v>4100545.1999999997</v>
      </c>
      <c r="J122" s="12">
        <f>J123+J128+J186+J230</f>
        <v>4100545.1999999997</v>
      </c>
      <c r="K122" s="13">
        <f t="shared" si="8"/>
        <v>0</v>
      </c>
      <c r="L122" s="12">
        <f>L123+L128+L186+L230</f>
        <v>3669752.4</v>
      </c>
      <c r="M122" s="12">
        <f>M123+M128+M186+M230</f>
        <v>3669752.4</v>
      </c>
      <c r="N122" s="12">
        <f>N123+N128+N186+N230</f>
        <v>3669752.4</v>
      </c>
      <c r="O122" s="13">
        <f t="shared" si="9"/>
        <v>0</v>
      </c>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row>
    <row r="123" spans="1:252" s="44" customFormat="1" ht="31.5" x14ac:dyDescent="0.25">
      <c r="A123" s="10" t="s">
        <v>223</v>
      </c>
      <c r="B123" s="11" t="s">
        <v>224</v>
      </c>
      <c r="C123" s="12">
        <f>SUM(C124:C127)</f>
        <v>343203.9</v>
      </c>
      <c r="D123" s="12">
        <f>SUM(D124:D127)</f>
        <v>451593.3</v>
      </c>
      <c r="E123" s="12">
        <f>SUM(E124:E127)</f>
        <v>806171.8</v>
      </c>
      <c r="F123" s="12">
        <f t="shared" si="7"/>
        <v>354578.50000000006</v>
      </c>
      <c r="G123" s="14"/>
      <c r="H123" s="12">
        <f>SUM(H124:H126)</f>
        <v>176472.7</v>
      </c>
      <c r="I123" s="12">
        <f>SUM(I124:I126)</f>
        <v>176472.7</v>
      </c>
      <c r="J123" s="12">
        <f>SUM(J124:J126)</f>
        <v>176472.7</v>
      </c>
      <c r="K123" s="13">
        <f t="shared" si="8"/>
        <v>0</v>
      </c>
      <c r="L123" s="12">
        <f>SUM(L124:L126)</f>
        <v>158427.70000000001</v>
      </c>
      <c r="M123" s="12">
        <f>SUM(M124:M126)</f>
        <v>158427.70000000001</v>
      </c>
      <c r="N123" s="12">
        <f>SUM(N124:N126)</f>
        <v>158427.70000000001</v>
      </c>
      <c r="O123" s="13">
        <f t="shared" si="9"/>
        <v>0</v>
      </c>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row>
    <row r="124" spans="1:252" s="44" customFormat="1" ht="47.25" x14ac:dyDescent="0.25">
      <c r="A124" s="7" t="s">
        <v>225</v>
      </c>
      <c r="B124" s="19" t="s">
        <v>226</v>
      </c>
      <c r="C124" s="13">
        <v>237227</v>
      </c>
      <c r="D124" s="13">
        <v>237227</v>
      </c>
      <c r="E124" s="13">
        <v>237227</v>
      </c>
      <c r="F124" s="13">
        <f t="shared" si="7"/>
        <v>0</v>
      </c>
      <c r="G124" s="14"/>
      <c r="H124" s="13">
        <v>75911</v>
      </c>
      <c r="I124" s="13">
        <v>75911</v>
      </c>
      <c r="J124" s="13">
        <v>75911</v>
      </c>
      <c r="K124" s="13">
        <f t="shared" si="8"/>
        <v>0</v>
      </c>
      <c r="L124" s="13">
        <v>57866</v>
      </c>
      <c r="M124" s="13">
        <v>57866</v>
      </c>
      <c r="N124" s="13">
        <v>57866</v>
      </c>
      <c r="O124" s="13">
        <f t="shared" si="9"/>
        <v>0</v>
      </c>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row>
    <row r="125" spans="1:252" s="44" customFormat="1" ht="31.5" x14ac:dyDescent="0.25">
      <c r="A125" s="7" t="s">
        <v>227</v>
      </c>
      <c r="B125" s="19" t="s">
        <v>228</v>
      </c>
      <c r="C125" s="13">
        <v>0</v>
      </c>
      <c r="D125" s="13">
        <f>12723.3+90170</f>
        <v>102893.3</v>
      </c>
      <c r="E125" s="13">
        <v>457471.8</v>
      </c>
      <c r="F125" s="13">
        <f t="shared" si="7"/>
        <v>354578.5</v>
      </c>
      <c r="G125" s="74" t="s">
        <v>402</v>
      </c>
      <c r="H125" s="13">
        <v>0</v>
      </c>
      <c r="I125" s="13">
        <v>0</v>
      </c>
      <c r="J125" s="13">
        <v>0</v>
      </c>
      <c r="K125" s="13">
        <f t="shared" si="8"/>
        <v>0</v>
      </c>
      <c r="L125" s="13">
        <v>0</v>
      </c>
      <c r="M125" s="13">
        <v>0</v>
      </c>
      <c r="N125" s="13">
        <v>0</v>
      </c>
      <c r="O125" s="13">
        <f t="shared" si="9"/>
        <v>0</v>
      </c>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row>
    <row r="126" spans="1:252" s="44" customFormat="1" ht="47.25" x14ac:dyDescent="0.25">
      <c r="A126" s="7" t="s">
        <v>229</v>
      </c>
      <c r="B126" s="19" t="s">
        <v>230</v>
      </c>
      <c r="C126" s="13">
        <v>100561.7</v>
      </c>
      <c r="D126" s="13">
        <v>100561.7</v>
      </c>
      <c r="E126" s="13">
        <v>100561.7</v>
      </c>
      <c r="F126" s="13">
        <f t="shared" si="7"/>
        <v>0</v>
      </c>
      <c r="G126" s="14"/>
      <c r="H126" s="13">
        <v>100561.7</v>
      </c>
      <c r="I126" s="13">
        <v>100561.7</v>
      </c>
      <c r="J126" s="13">
        <v>100561.7</v>
      </c>
      <c r="K126" s="13">
        <f t="shared" si="8"/>
        <v>0</v>
      </c>
      <c r="L126" s="13">
        <v>100561.7</v>
      </c>
      <c r="M126" s="13">
        <v>100561.7</v>
      </c>
      <c r="N126" s="13">
        <v>100561.7</v>
      </c>
      <c r="O126" s="13">
        <f t="shared" si="9"/>
        <v>0</v>
      </c>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c r="IP126" s="23"/>
    </row>
    <row r="127" spans="1:252" s="44" customFormat="1" ht="47.25" x14ac:dyDescent="0.25">
      <c r="A127" s="43" t="s">
        <v>231</v>
      </c>
      <c r="B127" s="51" t="s">
        <v>232</v>
      </c>
      <c r="C127" s="13">
        <v>5415.2</v>
      </c>
      <c r="D127" s="13">
        <v>10911.3</v>
      </c>
      <c r="E127" s="13">
        <v>10911.3</v>
      </c>
      <c r="F127" s="13">
        <f t="shared" si="7"/>
        <v>0</v>
      </c>
      <c r="G127" s="14"/>
      <c r="H127" s="13">
        <v>0</v>
      </c>
      <c r="I127" s="13">
        <v>0</v>
      </c>
      <c r="J127" s="13">
        <v>0</v>
      </c>
      <c r="K127" s="13">
        <f t="shared" si="8"/>
        <v>0</v>
      </c>
      <c r="L127" s="13">
        <v>0</v>
      </c>
      <c r="M127" s="13">
        <v>0</v>
      </c>
      <c r="N127" s="13">
        <v>0</v>
      </c>
      <c r="O127" s="13">
        <f t="shared" si="9"/>
        <v>0</v>
      </c>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row>
    <row r="128" spans="1:252" ht="31.5" x14ac:dyDescent="0.25">
      <c r="A128" s="10" t="s">
        <v>233</v>
      </c>
      <c r="B128" s="11" t="s">
        <v>234</v>
      </c>
      <c r="C128" s="12">
        <f t="shared" ref="C128:E128" si="11">SUM(C129:C185)</f>
        <v>905470.10000000009</v>
      </c>
      <c r="D128" s="12">
        <f t="shared" si="11"/>
        <v>1337715.7000000007</v>
      </c>
      <c r="E128" s="12">
        <f t="shared" si="11"/>
        <v>1357668.8000000005</v>
      </c>
      <c r="F128" s="12">
        <f t="shared" si="7"/>
        <v>19953.09999999986</v>
      </c>
      <c r="G128" s="14"/>
      <c r="H128" s="12">
        <f t="shared" ref="H128:J128" si="12">SUM(H129:H185)</f>
        <v>642893.19999999995</v>
      </c>
      <c r="I128" s="12">
        <f t="shared" si="12"/>
        <v>1023107.4</v>
      </c>
      <c r="J128" s="12">
        <f t="shared" si="12"/>
        <v>1023107.4</v>
      </c>
      <c r="K128" s="13">
        <f t="shared" si="8"/>
        <v>0</v>
      </c>
      <c r="L128" s="12">
        <f t="shared" ref="L128:N128" si="13">SUM(L129:L185)</f>
        <v>565199.9</v>
      </c>
      <c r="M128" s="12">
        <f t="shared" si="13"/>
        <v>565199.9</v>
      </c>
      <c r="N128" s="12">
        <f t="shared" si="13"/>
        <v>565199.9</v>
      </c>
      <c r="O128" s="13">
        <f t="shared" si="9"/>
        <v>0</v>
      </c>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c r="IN128" s="23"/>
      <c r="IO128" s="23"/>
      <c r="IP128" s="23"/>
    </row>
    <row r="129" spans="1:250" ht="94.5" x14ac:dyDescent="0.25">
      <c r="A129" s="7" t="s">
        <v>235</v>
      </c>
      <c r="B129" s="19" t="s">
        <v>236</v>
      </c>
      <c r="C129" s="13">
        <v>0</v>
      </c>
      <c r="D129" s="13">
        <v>0</v>
      </c>
      <c r="E129" s="13">
        <v>0</v>
      </c>
      <c r="F129" s="13">
        <f t="shared" si="7"/>
        <v>0</v>
      </c>
      <c r="G129" s="14"/>
      <c r="H129" s="13">
        <v>0</v>
      </c>
      <c r="I129" s="13">
        <v>153719.29999999999</v>
      </c>
      <c r="J129" s="13">
        <v>153719.29999999999</v>
      </c>
      <c r="K129" s="13">
        <f t="shared" si="8"/>
        <v>0</v>
      </c>
      <c r="L129" s="12">
        <v>0</v>
      </c>
      <c r="M129" s="12">
        <v>0</v>
      </c>
      <c r="N129" s="12">
        <v>0</v>
      </c>
      <c r="O129" s="52">
        <f t="shared" si="9"/>
        <v>0</v>
      </c>
      <c r="P129" s="5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c r="IP129" s="23"/>
    </row>
    <row r="130" spans="1:250" ht="94.5" x14ac:dyDescent="0.25">
      <c r="A130" s="7" t="s">
        <v>235</v>
      </c>
      <c r="B130" s="19" t="s">
        <v>237</v>
      </c>
      <c r="C130" s="13">
        <v>92353.3</v>
      </c>
      <c r="D130" s="13">
        <v>248426.4</v>
      </c>
      <c r="E130" s="13">
        <v>248426.4</v>
      </c>
      <c r="F130" s="13">
        <f t="shared" si="7"/>
        <v>0</v>
      </c>
      <c r="G130" s="14"/>
      <c r="H130" s="20">
        <v>87353.2</v>
      </c>
      <c r="I130" s="20">
        <v>87353.2</v>
      </c>
      <c r="J130" s="20">
        <v>87353.2</v>
      </c>
      <c r="K130" s="13">
        <f t="shared" si="8"/>
        <v>0</v>
      </c>
      <c r="L130" s="20">
        <v>87402.1</v>
      </c>
      <c r="M130" s="20">
        <v>87402.1</v>
      </c>
      <c r="N130" s="20">
        <v>87402.1</v>
      </c>
      <c r="O130" s="13">
        <f t="shared" si="9"/>
        <v>0</v>
      </c>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row>
    <row r="131" spans="1:250" ht="94.5" x14ac:dyDescent="0.25">
      <c r="A131" s="7" t="s">
        <v>235</v>
      </c>
      <c r="B131" s="19" t="s">
        <v>236</v>
      </c>
      <c r="C131" s="13">
        <v>0</v>
      </c>
      <c r="D131" s="13">
        <v>88400</v>
      </c>
      <c r="E131" s="13">
        <v>88400</v>
      </c>
      <c r="F131" s="13">
        <f t="shared" si="7"/>
        <v>0</v>
      </c>
      <c r="G131" s="14"/>
      <c r="H131" s="20">
        <v>0</v>
      </c>
      <c r="I131" s="20">
        <v>0</v>
      </c>
      <c r="J131" s="20">
        <v>0</v>
      </c>
      <c r="K131" s="13">
        <f t="shared" si="8"/>
        <v>0</v>
      </c>
      <c r="L131" s="20">
        <v>0</v>
      </c>
      <c r="M131" s="20">
        <v>0</v>
      </c>
      <c r="N131" s="20">
        <v>0</v>
      </c>
      <c r="O131" s="13">
        <f t="shared" si="9"/>
        <v>0</v>
      </c>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row>
    <row r="132" spans="1:250" ht="63" x14ac:dyDescent="0.25">
      <c r="A132" s="7" t="s">
        <v>238</v>
      </c>
      <c r="B132" s="19" t="s">
        <v>239</v>
      </c>
      <c r="C132" s="13">
        <v>0</v>
      </c>
      <c r="D132" s="13">
        <v>15928</v>
      </c>
      <c r="E132" s="13">
        <v>15928</v>
      </c>
      <c r="F132" s="13">
        <f t="shared" si="7"/>
        <v>0</v>
      </c>
      <c r="G132" s="14"/>
      <c r="H132" s="20">
        <v>0</v>
      </c>
      <c r="I132" s="20">
        <v>166193</v>
      </c>
      <c r="J132" s="20">
        <v>166193</v>
      </c>
      <c r="K132" s="13">
        <f t="shared" si="8"/>
        <v>0</v>
      </c>
      <c r="L132" s="20">
        <v>0</v>
      </c>
      <c r="M132" s="20">
        <v>0</v>
      </c>
      <c r="N132" s="20">
        <v>0</v>
      </c>
      <c r="O132" s="13">
        <f t="shared" si="9"/>
        <v>0</v>
      </c>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row>
    <row r="133" spans="1:250" ht="94.5" x14ac:dyDescent="0.25">
      <c r="A133" s="7" t="s">
        <v>240</v>
      </c>
      <c r="B133" s="19" t="s">
        <v>241</v>
      </c>
      <c r="C133" s="13">
        <v>42555.8</v>
      </c>
      <c r="D133" s="13">
        <v>42555.8</v>
      </c>
      <c r="E133" s="13">
        <v>42555.8</v>
      </c>
      <c r="F133" s="13">
        <f t="shared" si="7"/>
        <v>0</v>
      </c>
      <c r="G133" s="14"/>
      <c r="H133" s="20">
        <v>0</v>
      </c>
      <c r="I133" s="20">
        <v>0</v>
      </c>
      <c r="J133" s="20">
        <v>0</v>
      </c>
      <c r="K133" s="13">
        <f t="shared" si="8"/>
        <v>0</v>
      </c>
      <c r="L133" s="20">
        <v>0</v>
      </c>
      <c r="M133" s="20">
        <v>0</v>
      </c>
      <c r="N133" s="20">
        <v>0</v>
      </c>
      <c r="O133" s="13">
        <f t="shared" si="9"/>
        <v>0</v>
      </c>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c r="IO133" s="23"/>
      <c r="IP133" s="23"/>
    </row>
    <row r="134" spans="1:250" ht="47.25" x14ac:dyDescent="0.25">
      <c r="A134" s="7" t="s">
        <v>242</v>
      </c>
      <c r="B134" s="19" t="s">
        <v>243</v>
      </c>
      <c r="C134" s="13">
        <v>0</v>
      </c>
      <c r="D134" s="13">
        <v>8243.5</v>
      </c>
      <c r="E134" s="13">
        <v>8243.5</v>
      </c>
      <c r="F134" s="13">
        <f t="shared" si="7"/>
        <v>0</v>
      </c>
      <c r="G134" s="14"/>
      <c r="H134" s="20">
        <v>0</v>
      </c>
      <c r="I134" s="20">
        <v>85998.9</v>
      </c>
      <c r="J134" s="20">
        <v>85998.9</v>
      </c>
      <c r="K134" s="13">
        <f t="shared" si="8"/>
        <v>0</v>
      </c>
      <c r="L134" s="20">
        <v>0</v>
      </c>
      <c r="M134" s="20">
        <v>0</v>
      </c>
      <c r="N134" s="20">
        <v>0</v>
      </c>
      <c r="O134" s="13">
        <f t="shared" si="9"/>
        <v>0</v>
      </c>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row>
    <row r="135" spans="1:250" ht="47.25" x14ac:dyDescent="0.25">
      <c r="A135" s="7" t="s">
        <v>244</v>
      </c>
      <c r="B135" s="19" t="s">
        <v>245</v>
      </c>
      <c r="C135" s="13">
        <v>0</v>
      </c>
      <c r="D135" s="13">
        <v>4164.8</v>
      </c>
      <c r="E135" s="13">
        <v>4164.8</v>
      </c>
      <c r="F135" s="13">
        <f t="shared" ref="F135:F198" si="14">E135-D135</f>
        <v>0</v>
      </c>
      <c r="G135" s="14"/>
      <c r="H135" s="20">
        <v>0</v>
      </c>
      <c r="I135" s="20">
        <v>0</v>
      </c>
      <c r="J135" s="20">
        <v>0</v>
      </c>
      <c r="K135" s="13">
        <f t="shared" ref="K135:K198" si="15">J135-I135</f>
        <v>0</v>
      </c>
      <c r="L135" s="20">
        <v>0</v>
      </c>
      <c r="M135" s="20">
        <v>0</v>
      </c>
      <c r="N135" s="20">
        <v>0</v>
      </c>
      <c r="O135" s="13">
        <f t="shared" ref="O135:O198" si="16">N135-M135</f>
        <v>0</v>
      </c>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row>
    <row r="136" spans="1:250" s="44" customFormat="1" ht="31.5" x14ac:dyDescent="0.25">
      <c r="A136" s="7" t="s">
        <v>246</v>
      </c>
      <c r="B136" s="19" t="s">
        <v>247</v>
      </c>
      <c r="C136" s="13">
        <v>0</v>
      </c>
      <c r="D136" s="13">
        <v>0</v>
      </c>
      <c r="E136" s="13">
        <v>0</v>
      </c>
      <c r="F136" s="13">
        <f t="shared" si="14"/>
        <v>0</v>
      </c>
      <c r="G136" s="14"/>
      <c r="H136" s="20">
        <v>21120.400000000001</v>
      </c>
      <c r="I136" s="20">
        <v>21120.400000000001</v>
      </c>
      <c r="J136" s="20">
        <v>21120.400000000001</v>
      </c>
      <c r="K136" s="13">
        <f t="shared" si="15"/>
        <v>0</v>
      </c>
      <c r="L136" s="20">
        <v>0</v>
      </c>
      <c r="M136" s="20">
        <v>0</v>
      </c>
      <c r="N136" s="20">
        <v>0</v>
      </c>
      <c r="O136" s="13">
        <f t="shared" si="16"/>
        <v>0</v>
      </c>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row>
    <row r="137" spans="1:250" s="44" customFormat="1" ht="78.75" x14ac:dyDescent="0.25">
      <c r="A137" s="7" t="s">
        <v>248</v>
      </c>
      <c r="B137" s="19" t="s">
        <v>249</v>
      </c>
      <c r="C137" s="13">
        <v>0</v>
      </c>
      <c r="D137" s="13">
        <v>0</v>
      </c>
      <c r="E137" s="13">
        <v>0</v>
      </c>
      <c r="F137" s="13">
        <f t="shared" si="14"/>
        <v>0</v>
      </c>
      <c r="G137" s="14"/>
      <c r="H137" s="20">
        <v>17819.7</v>
      </c>
      <c r="I137" s="20">
        <v>17819.7</v>
      </c>
      <c r="J137" s="20">
        <v>17819.7</v>
      </c>
      <c r="K137" s="13">
        <f t="shared" si="15"/>
        <v>0</v>
      </c>
      <c r="L137" s="20">
        <v>0</v>
      </c>
      <c r="M137" s="20">
        <v>0</v>
      </c>
      <c r="N137" s="20">
        <v>0</v>
      </c>
      <c r="O137" s="13">
        <f t="shared" si="16"/>
        <v>0</v>
      </c>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c r="IP137" s="23"/>
    </row>
    <row r="138" spans="1:250" s="44" customFormat="1" ht="110.25" x14ac:dyDescent="0.25">
      <c r="A138" s="7" t="s">
        <v>250</v>
      </c>
      <c r="B138" s="19" t="s">
        <v>251</v>
      </c>
      <c r="C138" s="13">
        <v>0</v>
      </c>
      <c r="D138" s="13">
        <v>4725.3999999999996</v>
      </c>
      <c r="E138" s="13">
        <v>4725.3999999999996</v>
      </c>
      <c r="F138" s="13">
        <f t="shared" si="14"/>
        <v>0</v>
      </c>
      <c r="G138" s="14"/>
      <c r="H138" s="20"/>
      <c r="I138" s="20"/>
      <c r="J138" s="20"/>
      <c r="K138" s="13">
        <f t="shared" si="15"/>
        <v>0</v>
      </c>
      <c r="L138" s="20"/>
      <c r="M138" s="20"/>
      <c r="N138" s="20"/>
      <c r="O138" s="13">
        <f t="shared" si="16"/>
        <v>0</v>
      </c>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row>
    <row r="139" spans="1:250" s="44" customFormat="1" ht="63" x14ac:dyDescent="0.25">
      <c r="A139" s="7" t="s">
        <v>252</v>
      </c>
      <c r="B139" s="19" t="s">
        <v>253</v>
      </c>
      <c r="C139" s="13">
        <v>108141.1</v>
      </c>
      <c r="D139" s="13">
        <v>108141.1</v>
      </c>
      <c r="E139" s="13">
        <v>108141.1</v>
      </c>
      <c r="F139" s="13">
        <f t="shared" si="14"/>
        <v>0</v>
      </c>
      <c r="G139" s="14"/>
      <c r="H139" s="20">
        <v>108141.1</v>
      </c>
      <c r="I139" s="20">
        <v>108141.1</v>
      </c>
      <c r="J139" s="20">
        <v>108141.1</v>
      </c>
      <c r="K139" s="13">
        <f t="shared" si="15"/>
        <v>0</v>
      </c>
      <c r="L139" s="20">
        <v>102950.9</v>
      </c>
      <c r="M139" s="20">
        <v>102950.9</v>
      </c>
      <c r="N139" s="20">
        <v>102950.9</v>
      </c>
      <c r="O139" s="13">
        <f t="shared" si="16"/>
        <v>0</v>
      </c>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row>
    <row r="140" spans="1:250" ht="63" x14ac:dyDescent="0.25">
      <c r="A140" s="7" t="s">
        <v>254</v>
      </c>
      <c r="B140" s="17" t="s">
        <v>255</v>
      </c>
      <c r="C140" s="13">
        <v>786.9</v>
      </c>
      <c r="D140" s="13">
        <v>786.9</v>
      </c>
      <c r="E140" s="13">
        <v>786.9</v>
      </c>
      <c r="F140" s="13">
        <f t="shared" si="14"/>
        <v>0</v>
      </c>
      <c r="G140" s="14"/>
      <c r="H140" s="20">
        <v>1046.8</v>
      </c>
      <c r="I140" s="20">
        <v>1046.8</v>
      </c>
      <c r="J140" s="20">
        <v>1046.8</v>
      </c>
      <c r="K140" s="13">
        <f t="shared" si="15"/>
        <v>0</v>
      </c>
      <c r="L140" s="20">
        <v>0</v>
      </c>
      <c r="M140" s="20">
        <v>0</v>
      </c>
      <c r="N140" s="20">
        <v>0</v>
      </c>
      <c r="O140" s="13">
        <f t="shared" si="16"/>
        <v>0</v>
      </c>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row>
    <row r="141" spans="1:250" ht="31.5" x14ac:dyDescent="0.25">
      <c r="A141" s="7" t="s">
        <v>256</v>
      </c>
      <c r="B141" s="17" t="s">
        <v>257</v>
      </c>
      <c r="C141" s="13">
        <v>0</v>
      </c>
      <c r="D141" s="13">
        <v>7094.4</v>
      </c>
      <c r="E141" s="13">
        <v>6552</v>
      </c>
      <c r="F141" s="13">
        <f t="shared" si="14"/>
        <v>-542.39999999999964</v>
      </c>
      <c r="G141" s="14" t="s">
        <v>258</v>
      </c>
      <c r="H141" s="20"/>
      <c r="I141" s="20"/>
      <c r="J141" s="20"/>
      <c r="K141" s="13">
        <f t="shared" si="15"/>
        <v>0</v>
      </c>
      <c r="L141" s="20"/>
      <c r="M141" s="20"/>
      <c r="N141" s="20"/>
      <c r="O141" s="13">
        <f t="shared" si="16"/>
        <v>0</v>
      </c>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row>
    <row r="142" spans="1:250" s="44" customFormat="1" ht="31.5" x14ac:dyDescent="0.25">
      <c r="A142" s="7" t="s">
        <v>259</v>
      </c>
      <c r="B142" s="17" t="s">
        <v>260</v>
      </c>
      <c r="C142" s="13">
        <v>1921.9</v>
      </c>
      <c r="D142" s="13">
        <v>1921.9</v>
      </c>
      <c r="E142" s="13">
        <v>1921.9</v>
      </c>
      <c r="F142" s="13">
        <f t="shared" si="14"/>
        <v>0</v>
      </c>
      <c r="G142" s="14"/>
      <c r="H142" s="20">
        <v>0</v>
      </c>
      <c r="I142" s="20">
        <v>0</v>
      </c>
      <c r="J142" s="20">
        <v>0</v>
      </c>
      <c r="K142" s="13">
        <f t="shared" si="15"/>
        <v>0</v>
      </c>
      <c r="L142" s="20">
        <v>0</v>
      </c>
      <c r="M142" s="20">
        <v>0</v>
      </c>
      <c r="N142" s="20">
        <v>0</v>
      </c>
      <c r="O142" s="13">
        <f t="shared" si="16"/>
        <v>0</v>
      </c>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row>
    <row r="143" spans="1:250" s="44" customFormat="1" ht="63" x14ac:dyDescent="0.25">
      <c r="A143" s="54" t="s">
        <v>261</v>
      </c>
      <c r="B143" s="19" t="s">
        <v>262</v>
      </c>
      <c r="C143" s="13">
        <v>808.3</v>
      </c>
      <c r="D143" s="13">
        <v>808.3</v>
      </c>
      <c r="E143" s="13">
        <v>808.3</v>
      </c>
      <c r="F143" s="13">
        <f t="shared" si="14"/>
        <v>0</v>
      </c>
      <c r="G143" s="14"/>
      <c r="H143" s="20">
        <v>808.3</v>
      </c>
      <c r="I143" s="20">
        <v>808.3</v>
      </c>
      <c r="J143" s="20">
        <v>808.3</v>
      </c>
      <c r="K143" s="13">
        <f t="shared" si="15"/>
        <v>0</v>
      </c>
      <c r="L143" s="20">
        <v>809.3</v>
      </c>
      <c r="M143" s="20">
        <v>809.3</v>
      </c>
      <c r="N143" s="20">
        <v>809.3</v>
      </c>
      <c r="O143" s="13">
        <f t="shared" si="16"/>
        <v>0</v>
      </c>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row>
    <row r="144" spans="1:250" s="44" customFormat="1" ht="63" x14ac:dyDescent="0.25">
      <c r="A144" s="54" t="s">
        <v>261</v>
      </c>
      <c r="B144" s="55" t="s">
        <v>263</v>
      </c>
      <c r="C144" s="13">
        <v>0</v>
      </c>
      <c r="D144" s="13">
        <v>0</v>
      </c>
      <c r="E144" s="13">
        <v>0</v>
      </c>
      <c r="F144" s="13">
        <f t="shared" si="14"/>
        <v>0</v>
      </c>
      <c r="G144" s="14"/>
      <c r="H144" s="20">
        <v>0</v>
      </c>
      <c r="I144" s="20">
        <v>0</v>
      </c>
      <c r="J144" s="20">
        <v>0</v>
      </c>
      <c r="K144" s="13">
        <f t="shared" si="15"/>
        <v>0</v>
      </c>
      <c r="L144" s="20">
        <v>3777</v>
      </c>
      <c r="M144" s="20">
        <v>3777</v>
      </c>
      <c r="N144" s="20">
        <v>3777</v>
      </c>
      <c r="O144" s="13">
        <f t="shared" si="16"/>
        <v>0</v>
      </c>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row>
    <row r="145" spans="1:250" s="44" customFormat="1" ht="47.25" x14ac:dyDescent="0.25">
      <c r="A145" s="54" t="s">
        <v>261</v>
      </c>
      <c r="B145" s="56" t="s">
        <v>264</v>
      </c>
      <c r="C145" s="13">
        <v>63.3</v>
      </c>
      <c r="D145" s="13">
        <v>63.3</v>
      </c>
      <c r="E145" s="13">
        <v>63.3</v>
      </c>
      <c r="F145" s="13">
        <f t="shared" si="14"/>
        <v>0</v>
      </c>
      <c r="G145" s="14"/>
      <c r="H145" s="20">
        <v>0</v>
      </c>
      <c r="I145" s="20">
        <v>0</v>
      </c>
      <c r="J145" s="20">
        <v>0</v>
      </c>
      <c r="K145" s="13">
        <f t="shared" si="15"/>
        <v>0</v>
      </c>
      <c r="L145" s="20">
        <v>0</v>
      </c>
      <c r="M145" s="20">
        <v>0</v>
      </c>
      <c r="N145" s="20">
        <v>0</v>
      </c>
      <c r="O145" s="13">
        <f t="shared" si="16"/>
        <v>0</v>
      </c>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row>
    <row r="146" spans="1:250" s="44" customFormat="1" ht="31.5" x14ac:dyDescent="0.25">
      <c r="A146" s="57" t="s">
        <v>265</v>
      </c>
      <c r="B146" s="35" t="s">
        <v>266</v>
      </c>
      <c r="C146" s="13">
        <v>58937.8</v>
      </c>
      <c r="D146" s="13">
        <v>58937.8</v>
      </c>
      <c r="E146" s="13">
        <v>58937.8</v>
      </c>
      <c r="F146" s="13">
        <f t="shared" si="14"/>
        <v>0</v>
      </c>
      <c r="G146" s="14"/>
      <c r="H146" s="20">
        <v>65150.1</v>
      </c>
      <c r="I146" s="20">
        <v>65150.1</v>
      </c>
      <c r="J146" s="20">
        <v>65150.1</v>
      </c>
      <c r="K146" s="13">
        <f t="shared" si="15"/>
        <v>0</v>
      </c>
      <c r="L146" s="20">
        <v>0</v>
      </c>
      <c r="M146" s="20">
        <v>0</v>
      </c>
      <c r="N146" s="20">
        <v>0</v>
      </c>
      <c r="O146" s="13">
        <f t="shared" si="16"/>
        <v>0</v>
      </c>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row>
    <row r="147" spans="1:250" s="44" customFormat="1" ht="47.25" x14ac:dyDescent="0.25">
      <c r="A147" s="57" t="s">
        <v>267</v>
      </c>
      <c r="B147" s="35" t="s">
        <v>268</v>
      </c>
      <c r="C147" s="13">
        <v>133053.29999999999</v>
      </c>
      <c r="D147" s="13">
        <v>133053.29999999999</v>
      </c>
      <c r="E147" s="13">
        <v>133053.29999999999</v>
      </c>
      <c r="F147" s="13">
        <f t="shared" si="14"/>
        <v>0</v>
      </c>
      <c r="G147" s="14"/>
      <c r="H147" s="20">
        <v>0</v>
      </c>
      <c r="I147" s="20">
        <v>0</v>
      </c>
      <c r="J147" s="20">
        <v>0</v>
      </c>
      <c r="K147" s="13">
        <f t="shared" si="15"/>
        <v>0</v>
      </c>
      <c r="L147" s="20">
        <v>0</v>
      </c>
      <c r="M147" s="20">
        <v>0</v>
      </c>
      <c r="N147" s="20">
        <v>0</v>
      </c>
      <c r="O147" s="13">
        <f t="shared" si="16"/>
        <v>0</v>
      </c>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row>
    <row r="148" spans="1:250" s="44" customFormat="1" ht="63" x14ac:dyDescent="0.25">
      <c r="A148" s="7" t="s">
        <v>269</v>
      </c>
      <c r="B148" s="17" t="s">
        <v>270</v>
      </c>
      <c r="C148" s="13">
        <v>0</v>
      </c>
      <c r="D148" s="13">
        <v>0</v>
      </c>
      <c r="E148" s="13">
        <v>0</v>
      </c>
      <c r="F148" s="13">
        <f t="shared" si="14"/>
        <v>0</v>
      </c>
      <c r="G148" s="14"/>
      <c r="H148" s="20">
        <v>23151.8</v>
      </c>
      <c r="I148" s="20">
        <v>23151.8</v>
      </c>
      <c r="J148" s="20">
        <v>23151.8</v>
      </c>
      <c r="K148" s="13">
        <f t="shared" si="15"/>
        <v>0</v>
      </c>
      <c r="L148" s="20">
        <v>23151.8</v>
      </c>
      <c r="M148" s="20">
        <v>23151.8</v>
      </c>
      <c r="N148" s="20">
        <v>23151.8</v>
      </c>
      <c r="O148" s="13">
        <f t="shared" si="16"/>
        <v>0</v>
      </c>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row>
    <row r="149" spans="1:250" s="44" customFormat="1" ht="63" x14ac:dyDescent="0.25">
      <c r="A149" s="7" t="s">
        <v>269</v>
      </c>
      <c r="B149" s="17" t="s">
        <v>271</v>
      </c>
      <c r="C149" s="13">
        <v>0</v>
      </c>
      <c r="D149" s="13">
        <v>0</v>
      </c>
      <c r="E149" s="13">
        <v>0</v>
      </c>
      <c r="F149" s="13">
        <f t="shared" si="14"/>
        <v>0</v>
      </c>
      <c r="G149" s="14"/>
      <c r="H149" s="20">
        <v>0</v>
      </c>
      <c r="I149" s="20">
        <v>0</v>
      </c>
      <c r="J149" s="20">
        <v>0</v>
      </c>
      <c r="K149" s="13">
        <f t="shared" si="15"/>
        <v>0</v>
      </c>
      <c r="L149" s="20">
        <v>0</v>
      </c>
      <c r="M149" s="20">
        <v>0</v>
      </c>
      <c r="N149" s="20">
        <v>0</v>
      </c>
      <c r="O149" s="13">
        <f t="shared" si="16"/>
        <v>0</v>
      </c>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row>
    <row r="150" spans="1:250" s="44" customFormat="1" ht="63" x14ac:dyDescent="0.25">
      <c r="A150" s="7" t="s">
        <v>269</v>
      </c>
      <c r="B150" s="17" t="s">
        <v>272</v>
      </c>
      <c r="C150" s="13">
        <v>0</v>
      </c>
      <c r="D150" s="13">
        <v>135038.29999999999</v>
      </c>
      <c r="E150" s="13">
        <v>135038.29999999999</v>
      </c>
      <c r="F150" s="13">
        <f t="shared" si="14"/>
        <v>0</v>
      </c>
      <c r="G150" s="14"/>
      <c r="H150" s="20">
        <v>0</v>
      </c>
      <c r="I150" s="20">
        <v>0</v>
      </c>
      <c r="J150" s="20">
        <v>0</v>
      </c>
      <c r="K150" s="13">
        <f t="shared" si="15"/>
        <v>0</v>
      </c>
      <c r="L150" s="20">
        <v>0</v>
      </c>
      <c r="M150" s="20">
        <v>0</v>
      </c>
      <c r="N150" s="20">
        <v>0</v>
      </c>
      <c r="O150" s="13">
        <f t="shared" si="16"/>
        <v>0</v>
      </c>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row>
    <row r="151" spans="1:250" s="44" customFormat="1" ht="47.25" x14ac:dyDescent="0.25">
      <c r="A151" s="57" t="s">
        <v>273</v>
      </c>
      <c r="B151" s="19" t="s">
        <v>274</v>
      </c>
      <c r="C151" s="13">
        <v>135038.29999999999</v>
      </c>
      <c r="D151" s="13">
        <v>0</v>
      </c>
      <c r="E151" s="13">
        <v>0</v>
      </c>
      <c r="F151" s="13">
        <f t="shared" si="14"/>
        <v>0</v>
      </c>
      <c r="G151" s="14"/>
      <c r="H151" s="20">
        <v>0</v>
      </c>
      <c r="I151" s="20">
        <v>0</v>
      </c>
      <c r="J151" s="20">
        <v>0</v>
      </c>
      <c r="K151" s="13">
        <f t="shared" si="15"/>
        <v>0</v>
      </c>
      <c r="L151" s="20">
        <v>0</v>
      </c>
      <c r="M151" s="20">
        <v>0</v>
      </c>
      <c r="N151" s="20">
        <v>0</v>
      </c>
      <c r="O151" s="13">
        <f t="shared" si="16"/>
        <v>0</v>
      </c>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row>
    <row r="152" spans="1:250" s="44" customFormat="1" ht="63" x14ac:dyDescent="0.25">
      <c r="A152" s="58" t="s">
        <v>273</v>
      </c>
      <c r="B152" s="59" t="s">
        <v>275</v>
      </c>
      <c r="C152" s="13">
        <v>12689.8</v>
      </c>
      <c r="D152" s="13">
        <v>12689.8</v>
      </c>
      <c r="E152" s="13">
        <v>11289.8</v>
      </c>
      <c r="F152" s="13">
        <f t="shared" si="14"/>
        <v>-1400</v>
      </c>
      <c r="G152" s="14" t="s">
        <v>258</v>
      </c>
      <c r="H152" s="20">
        <v>0</v>
      </c>
      <c r="I152" s="20">
        <v>0</v>
      </c>
      <c r="J152" s="20">
        <v>0</v>
      </c>
      <c r="K152" s="13">
        <f t="shared" si="15"/>
        <v>0</v>
      </c>
      <c r="L152" s="20">
        <v>0</v>
      </c>
      <c r="M152" s="20">
        <v>0</v>
      </c>
      <c r="N152" s="20">
        <v>0</v>
      </c>
      <c r="O152" s="13">
        <f t="shared" si="16"/>
        <v>0</v>
      </c>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row>
    <row r="153" spans="1:250" s="44" customFormat="1" ht="78.75" x14ac:dyDescent="0.25">
      <c r="A153" s="57" t="s">
        <v>273</v>
      </c>
      <c r="B153" s="19" t="s">
        <v>276</v>
      </c>
      <c r="C153" s="13">
        <v>100000</v>
      </c>
      <c r="D153" s="13">
        <v>100000</v>
      </c>
      <c r="E153" s="13">
        <v>100000</v>
      </c>
      <c r="F153" s="13">
        <f t="shared" si="14"/>
        <v>0</v>
      </c>
      <c r="G153" s="14"/>
      <c r="H153" s="20">
        <v>100000</v>
      </c>
      <c r="I153" s="20">
        <v>100000</v>
      </c>
      <c r="J153" s="20">
        <v>100000</v>
      </c>
      <c r="K153" s="13">
        <f t="shared" si="15"/>
        <v>0</v>
      </c>
      <c r="L153" s="20">
        <v>100000</v>
      </c>
      <c r="M153" s="20">
        <v>100000</v>
      </c>
      <c r="N153" s="20">
        <v>100000</v>
      </c>
      <c r="O153" s="13">
        <f t="shared" si="16"/>
        <v>0</v>
      </c>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row>
    <row r="154" spans="1:250" s="44" customFormat="1" ht="63" x14ac:dyDescent="0.25">
      <c r="A154" s="57" t="s">
        <v>273</v>
      </c>
      <c r="B154" s="19" t="s">
        <v>277</v>
      </c>
      <c r="C154" s="13">
        <v>5000</v>
      </c>
      <c r="D154" s="13">
        <v>5000</v>
      </c>
      <c r="E154" s="13">
        <v>5000</v>
      </c>
      <c r="F154" s="13">
        <f t="shared" si="14"/>
        <v>0</v>
      </c>
      <c r="G154" s="14"/>
      <c r="H154" s="20">
        <v>5000</v>
      </c>
      <c r="I154" s="20">
        <v>5000</v>
      </c>
      <c r="J154" s="20">
        <v>5000</v>
      </c>
      <c r="K154" s="13">
        <f t="shared" si="15"/>
        <v>0</v>
      </c>
      <c r="L154" s="20">
        <v>5000</v>
      </c>
      <c r="M154" s="20">
        <v>5000</v>
      </c>
      <c r="N154" s="20">
        <v>5000</v>
      </c>
      <c r="O154" s="13">
        <f t="shared" si="16"/>
        <v>0</v>
      </c>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row>
    <row r="155" spans="1:250" s="44" customFormat="1" ht="110.25" x14ac:dyDescent="0.25">
      <c r="A155" s="57" t="s">
        <v>273</v>
      </c>
      <c r="B155" s="19" t="s">
        <v>278</v>
      </c>
      <c r="C155" s="13">
        <v>72345.3</v>
      </c>
      <c r="D155" s="13">
        <v>72345.3</v>
      </c>
      <c r="E155" s="13">
        <v>72345.3</v>
      </c>
      <c r="F155" s="13">
        <f t="shared" si="14"/>
        <v>0</v>
      </c>
      <c r="G155" s="14"/>
      <c r="H155" s="20">
        <v>68728</v>
      </c>
      <c r="I155" s="20">
        <v>68728</v>
      </c>
      <c r="J155" s="20">
        <v>68728</v>
      </c>
      <c r="K155" s="13">
        <f t="shared" si="15"/>
        <v>0</v>
      </c>
      <c r="L155" s="20">
        <v>65110.7</v>
      </c>
      <c r="M155" s="20">
        <v>65110.7</v>
      </c>
      <c r="N155" s="20">
        <v>65110.7</v>
      </c>
      <c r="O155" s="13">
        <f t="shared" si="16"/>
        <v>0</v>
      </c>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row>
    <row r="156" spans="1:250" s="44" customFormat="1" ht="47.25" x14ac:dyDescent="0.25">
      <c r="A156" s="57" t="s">
        <v>273</v>
      </c>
      <c r="B156" s="19" t="s">
        <v>279</v>
      </c>
      <c r="C156" s="13">
        <v>7094.4</v>
      </c>
      <c r="D156" s="13">
        <v>0</v>
      </c>
      <c r="E156" s="13">
        <v>0</v>
      </c>
      <c r="F156" s="13">
        <f t="shared" si="14"/>
        <v>0</v>
      </c>
      <c r="G156" s="14"/>
      <c r="H156" s="20">
        <v>6984.9</v>
      </c>
      <c r="I156" s="20">
        <v>6984.9</v>
      </c>
      <c r="J156" s="20">
        <v>6984.9</v>
      </c>
      <c r="K156" s="13">
        <f t="shared" si="15"/>
        <v>0</v>
      </c>
      <c r="L156" s="20">
        <v>6992.7</v>
      </c>
      <c r="M156" s="20">
        <v>6992.7</v>
      </c>
      <c r="N156" s="20">
        <v>6992.7</v>
      </c>
      <c r="O156" s="13">
        <f t="shared" si="16"/>
        <v>0</v>
      </c>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row>
    <row r="157" spans="1:250" s="44" customFormat="1" ht="126" x14ac:dyDescent="0.25">
      <c r="A157" s="57" t="s">
        <v>273</v>
      </c>
      <c r="B157" s="17" t="s">
        <v>280</v>
      </c>
      <c r="C157" s="13">
        <v>8244.1</v>
      </c>
      <c r="D157" s="13">
        <v>170000</v>
      </c>
      <c r="E157" s="13">
        <v>170000</v>
      </c>
      <c r="F157" s="13">
        <f t="shared" si="14"/>
        <v>0</v>
      </c>
      <c r="G157" s="14"/>
      <c r="H157" s="20">
        <v>25697</v>
      </c>
      <c r="I157" s="20">
        <v>0</v>
      </c>
      <c r="J157" s="20">
        <v>0</v>
      </c>
      <c r="K157" s="13">
        <f t="shared" si="15"/>
        <v>0</v>
      </c>
      <c r="L157" s="20">
        <v>25697</v>
      </c>
      <c r="M157" s="20">
        <v>25697</v>
      </c>
      <c r="N157" s="20">
        <v>25697</v>
      </c>
      <c r="O157" s="13">
        <f t="shared" si="16"/>
        <v>0</v>
      </c>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row>
    <row r="158" spans="1:250" s="44" customFormat="1" ht="31.5" x14ac:dyDescent="0.25">
      <c r="A158" s="57" t="s">
        <v>273</v>
      </c>
      <c r="B158" s="17" t="s">
        <v>281</v>
      </c>
      <c r="C158" s="13">
        <v>28900</v>
      </c>
      <c r="D158" s="13">
        <v>28900</v>
      </c>
      <c r="E158" s="13">
        <v>48230.7</v>
      </c>
      <c r="F158" s="13">
        <f t="shared" si="14"/>
        <v>19330.699999999997</v>
      </c>
      <c r="G158" s="14" t="s">
        <v>258</v>
      </c>
      <c r="H158" s="20">
        <v>0</v>
      </c>
      <c r="I158" s="20">
        <v>0</v>
      </c>
      <c r="J158" s="20">
        <v>0</v>
      </c>
      <c r="K158" s="13">
        <f t="shared" si="15"/>
        <v>0</v>
      </c>
      <c r="L158" s="20">
        <v>0</v>
      </c>
      <c r="M158" s="20">
        <v>0</v>
      </c>
      <c r="N158" s="20">
        <v>0</v>
      </c>
      <c r="O158" s="13">
        <f t="shared" si="16"/>
        <v>0</v>
      </c>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row>
    <row r="159" spans="1:250" ht="47.25" x14ac:dyDescent="0.25">
      <c r="A159" s="7" t="s">
        <v>282</v>
      </c>
      <c r="B159" s="19" t="s">
        <v>283</v>
      </c>
      <c r="C159" s="13">
        <v>24331.9</v>
      </c>
      <c r="D159" s="13">
        <v>24331.9</v>
      </c>
      <c r="E159" s="13">
        <v>24331.9</v>
      </c>
      <c r="F159" s="13">
        <f t="shared" si="14"/>
        <v>0</v>
      </c>
      <c r="G159" s="14"/>
      <c r="H159" s="13">
        <v>24331.9</v>
      </c>
      <c r="I159" s="13">
        <v>24331.9</v>
      </c>
      <c r="J159" s="13">
        <v>24331.9</v>
      </c>
      <c r="K159" s="13">
        <f t="shared" si="15"/>
        <v>0</v>
      </c>
      <c r="L159" s="13">
        <v>24331.9</v>
      </c>
      <c r="M159" s="13">
        <v>24331.9</v>
      </c>
      <c r="N159" s="13">
        <v>24331.9</v>
      </c>
      <c r="O159" s="13">
        <f t="shared" si="16"/>
        <v>0</v>
      </c>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row>
    <row r="160" spans="1:250" s="44" customFormat="1" ht="63" x14ac:dyDescent="0.25">
      <c r="A160" s="7" t="s">
        <v>284</v>
      </c>
      <c r="B160" s="17" t="s">
        <v>285</v>
      </c>
      <c r="C160" s="13">
        <v>1584.9</v>
      </c>
      <c r="D160" s="13">
        <v>1584.9</v>
      </c>
      <c r="E160" s="13">
        <v>1584.9</v>
      </c>
      <c r="F160" s="13">
        <f t="shared" si="14"/>
        <v>0</v>
      </c>
      <c r="G160" s="14"/>
      <c r="H160" s="13">
        <v>1584.9</v>
      </c>
      <c r="I160" s="13">
        <v>1584.9</v>
      </c>
      <c r="J160" s="13">
        <v>1584.9</v>
      </c>
      <c r="K160" s="13">
        <f t="shared" si="15"/>
        <v>0</v>
      </c>
      <c r="L160" s="13">
        <v>1584.9</v>
      </c>
      <c r="M160" s="13">
        <v>1584.9</v>
      </c>
      <c r="N160" s="13">
        <v>1584.9</v>
      </c>
      <c r="O160" s="13">
        <f t="shared" si="16"/>
        <v>0</v>
      </c>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row>
    <row r="161" spans="1:250" s="44" customFormat="1" ht="78.75" x14ac:dyDescent="0.25">
      <c r="A161" s="7" t="s">
        <v>284</v>
      </c>
      <c r="B161" s="17" t="s">
        <v>286</v>
      </c>
      <c r="C161" s="13">
        <v>704.4</v>
      </c>
      <c r="D161" s="13">
        <v>704.4</v>
      </c>
      <c r="E161" s="13">
        <v>704.4</v>
      </c>
      <c r="F161" s="13">
        <f t="shared" si="14"/>
        <v>0</v>
      </c>
      <c r="G161" s="14"/>
      <c r="H161" s="13">
        <v>704.4</v>
      </c>
      <c r="I161" s="13">
        <v>704.4</v>
      </c>
      <c r="J161" s="13">
        <v>704.4</v>
      </c>
      <c r="K161" s="13">
        <f t="shared" si="15"/>
        <v>0</v>
      </c>
      <c r="L161" s="13">
        <v>704.4</v>
      </c>
      <c r="M161" s="13">
        <v>704.4</v>
      </c>
      <c r="N161" s="13">
        <v>704.4</v>
      </c>
      <c r="O161" s="13">
        <f t="shared" si="16"/>
        <v>0</v>
      </c>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row>
    <row r="162" spans="1:250" s="44" customFormat="1" ht="63" x14ac:dyDescent="0.25">
      <c r="A162" s="7" t="s">
        <v>284</v>
      </c>
      <c r="B162" s="17" t="s">
        <v>287</v>
      </c>
      <c r="C162" s="13">
        <v>880.5</v>
      </c>
      <c r="D162" s="13">
        <v>880.5</v>
      </c>
      <c r="E162" s="13">
        <v>880.5</v>
      </c>
      <c r="F162" s="13">
        <f t="shared" si="14"/>
        <v>0</v>
      </c>
      <c r="G162" s="14"/>
      <c r="H162" s="13">
        <v>880.5</v>
      </c>
      <c r="I162" s="13">
        <v>880.5</v>
      </c>
      <c r="J162" s="13">
        <v>880.5</v>
      </c>
      <c r="K162" s="13">
        <f t="shared" si="15"/>
        <v>0</v>
      </c>
      <c r="L162" s="13">
        <v>880.5</v>
      </c>
      <c r="M162" s="13">
        <v>880.5</v>
      </c>
      <c r="N162" s="13">
        <v>880.5</v>
      </c>
      <c r="O162" s="13">
        <f t="shared" si="16"/>
        <v>0</v>
      </c>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row>
    <row r="163" spans="1:250" ht="47.25" x14ac:dyDescent="0.25">
      <c r="A163" s="7" t="s">
        <v>284</v>
      </c>
      <c r="B163" s="19" t="s">
        <v>288</v>
      </c>
      <c r="C163" s="13">
        <v>322.60000000000002</v>
      </c>
      <c r="D163" s="13">
        <v>322.60000000000002</v>
      </c>
      <c r="E163" s="13">
        <v>322.60000000000002</v>
      </c>
      <c r="F163" s="13">
        <f t="shared" si="14"/>
        <v>0</v>
      </c>
      <c r="G163" s="14"/>
      <c r="H163" s="20">
        <v>322.60000000000002</v>
      </c>
      <c r="I163" s="20">
        <v>322.60000000000002</v>
      </c>
      <c r="J163" s="20">
        <v>322.60000000000002</v>
      </c>
      <c r="K163" s="13">
        <f t="shared" si="15"/>
        <v>0</v>
      </c>
      <c r="L163" s="20">
        <v>322.60000000000002</v>
      </c>
      <c r="M163" s="20">
        <v>322.60000000000002</v>
      </c>
      <c r="N163" s="20">
        <v>322.60000000000002</v>
      </c>
      <c r="O163" s="13">
        <f t="shared" si="16"/>
        <v>0</v>
      </c>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row>
    <row r="164" spans="1:250" s="44" customFormat="1" ht="63" x14ac:dyDescent="0.25">
      <c r="A164" s="7" t="s">
        <v>284</v>
      </c>
      <c r="B164" s="19" t="s">
        <v>289</v>
      </c>
      <c r="C164" s="13">
        <v>880.5</v>
      </c>
      <c r="D164" s="13">
        <v>880.5</v>
      </c>
      <c r="E164" s="13">
        <v>880.5</v>
      </c>
      <c r="F164" s="13">
        <f t="shared" si="14"/>
        <v>0</v>
      </c>
      <c r="G164" s="14"/>
      <c r="H164" s="13">
        <v>880.5</v>
      </c>
      <c r="I164" s="13">
        <v>880.5</v>
      </c>
      <c r="J164" s="13">
        <v>880.5</v>
      </c>
      <c r="K164" s="13">
        <f t="shared" si="15"/>
        <v>0</v>
      </c>
      <c r="L164" s="13">
        <v>880.5</v>
      </c>
      <c r="M164" s="13">
        <v>880.5</v>
      </c>
      <c r="N164" s="13">
        <v>880.5</v>
      </c>
      <c r="O164" s="13">
        <f t="shared" si="16"/>
        <v>0</v>
      </c>
      <c r="P164" s="6"/>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c r="IP164" s="23"/>
    </row>
    <row r="165" spans="1:250" s="44" customFormat="1" ht="47.25" x14ac:dyDescent="0.25">
      <c r="A165" s="7" t="s">
        <v>284</v>
      </c>
      <c r="B165" s="19" t="s">
        <v>290</v>
      </c>
      <c r="C165" s="13">
        <v>2380</v>
      </c>
      <c r="D165" s="13">
        <v>4225</v>
      </c>
      <c r="E165" s="13">
        <v>5821.5</v>
      </c>
      <c r="F165" s="13">
        <f t="shared" si="14"/>
        <v>1596.5</v>
      </c>
      <c r="G165" s="14" t="s">
        <v>258</v>
      </c>
      <c r="H165" s="13">
        <v>2380</v>
      </c>
      <c r="I165" s="13">
        <v>2380</v>
      </c>
      <c r="J165" s="13">
        <v>2380</v>
      </c>
      <c r="K165" s="13">
        <f t="shared" si="15"/>
        <v>0</v>
      </c>
      <c r="L165" s="13">
        <v>2380</v>
      </c>
      <c r="M165" s="13">
        <v>2380</v>
      </c>
      <c r="N165" s="13">
        <v>2380</v>
      </c>
      <c r="O165" s="13">
        <f t="shared" si="16"/>
        <v>0</v>
      </c>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row>
    <row r="166" spans="1:250" s="44" customFormat="1" ht="63" x14ac:dyDescent="0.25">
      <c r="A166" s="57" t="s">
        <v>284</v>
      </c>
      <c r="B166" s="19" t="s">
        <v>291</v>
      </c>
      <c r="C166" s="13">
        <v>4922.6000000000004</v>
      </c>
      <c r="D166" s="13">
        <v>4922.6000000000004</v>
      </c>
      <c r="E166" s="13">
        <v>5890.9</v>
      </c>
      <c r="F166" s="13">
        <f t="shared" si="14"/>
        <v>968.29999999999927</v>
      </c>
      <c r="G166" s="14" t="s">
        <v>258</v>
      </c>
      <c r="H166" s="13">
        <v>4922.6000000000004</v>
      </c>
      <c r="I166" s="13">
        <v>4922.6000000000004</v>
      </c>
      <c r="J166" s="13">
        <v>4922.6000000000004</v>
      </c>
      <c r="K166" s="13">
        <f t="shared" si="15"/>
        <v>0</v>
      </c>
      <c r="L166" s="13">
        <v>4922.6000000000004</v>
      </c>
      <c r="M166" s="13">
        <v>4922.6000000000004</v>
      </c>
      <c r="N166" s="13">
        <v>4922.6000000000004</v>
      </c>
      <c r="O166" s="13">
        <f t="shared" si="16"/>
        <v>0</v>
      </c>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c r="IO166" s="23"/>
      <c r="IP166" s="23"/>
    </row>
    <row r="167" spans="1:250" s="44" customFormat="1" ht="78.75" x14ac:dyDescent="0.25">
      <c r="A167" s="57" t="s">
        <v>284</v>
      </c>
      <c r="B167" s="19" t="s">
        <v>292</v>
      </c>
      <c r="C167" s="13">
        <v>0</v>
      </c>
      <c r="D167" s="13">
        <v>0</v>
      </c>
      <c r="E167" s="13">
        <v>0</v>
      </c>
      <c r="F167" s="13">
        <f t="shared" si="14"/>
        <v>0</v>
      </c>
      <c r="G167" s="14"/>
      <c r="H167" s="13">
        <v>0</v>
      </c>
      <c r="I167" s="13">
        <v>0</v>
      </c>
      <c r="J167" s="13">
        <v>0</v>
      </c>
      <c r="K167" s="13">
        <f t="shared" si="15"/>
        <v>0</v>
      </c>
      <c r="L167" s="13">
        <v>49749.4</v>
      </c>
      <c r="M167" s="13">
        <v>49749.4</v>
      </c>
      <c r="N167" s="13">
        <v>49749.4</v>
      </c>
      <c r="O167" s="13">
        <f t="shared" si="16"/>
        <v>0</v>
      </c>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c r="IO167" s="23"/>
      <c r="IP167" s="23"/>
    </row>
    <row r="168" spans="1:250" s="44" customFormat="1" ht="47.25" x14ac:dyDescent="0.25">
      <c r="A168" s="57" t="s">
        <v>284</v>
      </c>
      <c r="B168" s="19" t="s">
        <v>293</v>
      </c>
      <c r="C168" s="13">
        <v>4164.7</v>
      </c>
      <c r="D168" s="13">
        <v>0</v>
      </c>
      <c r="E168" s="13">
        <v>0</v>
      </c>
      <c r="F168" s="13">
        <f t="shared" si="14"/>
        <v>0</v>
      </c>
      <c r="G168" s="14"/>
      <c r="H168" s="13">
        <v>4355.5</v>
      </c>
      <c r="I168" s="13">
        <v>4355.5</v>
      </c>
      <c r="J168" s="13">
        <v>4355.5</v>
      </c>
      <c r="K168" s="13">
        <f t="shared" si="15"/>
        <v>0</v>
      </c>
      <c r="L168" s="13">
        <v>0</v>
      </c>
      <c r="M168" s="13">
        <v>0</v>
      </c>
      <c r="N168" s="13">
        <v>0</v>
      </c>
      <c r="O168" s="13">
        <f t="shared" si="16"/>
        <v>0</v>
      </c>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row>
    <row r="169" spans="1:250" s="44" customFormat="1" ht="78.75" x14ac:dyDescent="0.25">
      <c r="A169" s="57" t="s">
        <v>284</v>
      </c>
      <c r="B169" s="19" t="s">
        <v>294</v>
      </c>
      <c r="C169" s="13">
        <v>70</v>
      </c>
      <c r="D169" s="13">
        <v>70</v>
      </c>
      <c r="E169" s="13">
        <v>70</v>
      </c>
      <c r="F169" s="13">
        <f t="shared" si="14"/>
        <v>0</v>
      </c>
      <c r="G169" s="14"/>
      <c r="H169" s="13">
        <v>70</v>
      </c>
      <c r="I169" s="13">
        <v>70</v>
      </c>
      <c r="J169" s="13">
        <v>70</v>
      </c>
      <c r="K169" s="13">
        <f t="shared" si="15"/>
        <v>0</v>
      </c>
      <c r="L169" s="13">
        <v>70</v>
      </c>
      <c r="M169" s="13">
        <v>70</v>
      </c>
      <c r="N169" s="13">
        <v>70</v>
      </c>
      <c r="O169" s="13">
        <f t="shared" si="16"/>
        <v>0</v>
      </c>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row>
    <row r="170" spans="1:250" s="44" customFormat="1" ht="110.25" x14ac:dyDescent="0.25">
      <c r="A170" s="57" t="s">
        <v>284</v>
      </c>
      <c r="B170" s="19" t="s">
        <v>251</v>
      </c>
      <c r="C170" s="13">
        <v>4725.3999999999996</v>
      </c>
      <c r="D170" s="13">
        <v>0</v>
      </c>
      <c r="E170" s="13">
        <v>0</v>
      </c>
      <c r="F170" s="13">
        <f t="shared" si="14"/>
        <v>0</v>
      </c>
      <c r="G170" s="14"/>
      <c r="H170" s="13">
        <v>4907.1000000000004</v>
      </c>
      <c r="I170" s="13">
        <v>4907.1000000000004</v>
      </c>
      <c r="J170" s="13">
        <v>4907.1000000000004</v>
      </c>
      <c r="K170" s="13">
        <f t="shared" si="15"/>
        <v>0</v>
      </c>
      <c r="L170" s="13">
        <v>0</v>
      </c>
      <c r="M170" s="13">
        <v>0</v>
      </c>
      <c r="N170" s="13">
        <v>0</v>
      </c>
      <c r="O170" s="13">
        <f t="shared" si="16"/>
        <v>0</v>
      </c>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row>
    <row r="171" spans="1:250" s="44" customFormat="1" ht="31.5" x14ac:dyDescent="0.25">
      <c r="A171" s="57" t="s">
        <v>295</v>
      </c>
      <c r="B171" s="19" t="s">
        <v>296</v>
      </c>
      <c r="C171" s="13">
        <v>21644.3</v>
      </c>
      <c r="D171" s="13">
        <v>21644.3</v>
      </c>
      <c r="E171" s="13">
        <v>21644.3</v>
      </c>
      <c r="F171" s="13">
        <f t="shared" si="14"/>
        <v>0</v>
      </c>
      <c r="G171" s="14"/>
      <c r="H171" s="13">
        <v>21644.3</v>
      </c>
      <c r="I171" s="13">
        <v>21644.3</v>
      </c>
      <c r="J171" s="13">
        <v>21644.3</v>
      </c>
      <c r="K171" s="13">
        <f t="shared" si="15"/>
        <v>0</v>
      </c>
      <c r="L171" s="13">
        <v>21644.3</v>
      </c>
      <c r="M171" s="13">
        <v>21644.3</v>
      </c>
      <c r="N171" s="13">
        <v>21644.3</v>
      </c>
      <c r="O171" s="13">
        <f t="shared" si="16"/>
        <v>0</v>
      </c>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row>
    <row r="172" spans="1:250" s="44" customFormat="1" ht="47.25" x14ac:dyDescent="0.25">
      <c r="A172" s="57" t="s">
        <v>295</v>
      </c>
      <c r="B172" s="19" t="s">
        <v>297</v>
      </c>
      <c r="C172" s="13">
        <v>1034</v>
      </c>
      <c r="D172" s="13">
        <v>1034</v>
      </c>
      <c r="E172" s="13">
        <v>1034</v>
      </c>
      <c r="F172" s="13">
        <f t="shared" si="14"/>
        <v>0</v>
      </c>
      <c r="G172" s="14"/>
      <c r="H172" s="13">
        <v>1034</v>
      </c>
      <c r="I172" s="13">
        <v>1034</v>
      </c>
      <c r="J172" s="13">
        <v>1034</v>
      </c>
      <c r="K172" s="13">
        <f t="shared" si="15"/>
        <v>0</v>
      </c>
      <c r="L172" s="13">
        <v>1034</v>
      </c>
      <c r="M172" s="13">
        <v>1034</v>
      </c>
      <c r="N172" s="13">
        <v>1034</v>
      </c>
      <c r="O172" s="13">
        <f t="shared" si="16"/>
        <v>0</v>
      </c>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c r="IO172" s="23"/>
      <c r="IP172" s="23"/>
    </row>
    <row r="173" spans="1:250" s="44" customFormat="1" ht="47.25" x14ac:dyDescent="0.25">
      <c r="A173" s="57" t="s">
        <v>295</v>
      </c>
      <c r="B173" s="19" t="s">
        <v>298</v>
      </c>
      <c r="C173" s="13">
        <v>518</v>
      </c>
      <c r="D173" s="13">
        <v>518</v>
      </c>
      <c r="E173" s="13">
        <v>518</v>
      </c>
      <c r="F173" s="13">
        <f t="shared" si="14"/>
        <v>0</v>
      </c>
      <c r="G173" s="14"/>
      <c r="H173" s="13">
        <v>518</v>
      </c>
      <c r="I173" s="13">
        <v>518</v>
      </c>
      <c r="J173" s="13">
        <v>518</v>
      </c>
      <c r="K173" s="13">
        <f t="shared" si="15"/>
        <v>0</v>
      </c>
      <c r="L173" s="13">
        <v>518</v>
      </c>
      <c r="M173" s="13">
        <v>518</v>
      </c>
      <c r="N173" s="13">
        <v>518</v>
      </c>
      <c r="O173" s="13">
        <f t="shared" si="16"/>
        <v>0</v>
      </c>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row>
    <row r="174" spans="1:250" s="44" customFormat="1" ht="63" x14ac:dyDescent="0.25">
      <c r="A174" s="57" t="s">
        <v>295</v>
      </c>
      <c r="B174" s="19" t="s">
        <v>299</v>
      </c>
      <c r="C174" s="13">
        <v>1113.5</v>
      </c>
      <c r="D174" s="13">
        <v>1113.5</v>
      </c>
      <c r="E174" s="13">
        <v>1113.5</v>
      </c>
      <c r="F174" s="13">
        <f t="shared" si="14"/>
        <v>0</v>
      </c>
      <c r="G174" s="14"/>
      <c r="H174" s="13">
        <v>1113.5</v>
      </c>
      <c r="I174" s="13">
        <v>1113.5</v>
      </c>
      <c r="J174" s="13">
        <v>1113.5</v>
      </c>
      <c r="K174" s="13">
        <f t="shared" si="15"/>
        <v>0</v>
      </c>
      <c r="L174" s="13">
        <v>0</v>
      </c>
      <c r="M174" s="13">
        <v>0</v>
      </c>
      <c r="N174" s="13">
        <v>0</v>
      </c>
      <c r="O174" s="13">
        <f t="shared" si="16"/>
        <v>0</v>
      </c>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c r="IO174" s="23"/>
      <c r="IP174" s="23"/>
    </row>
    <row r="175" spans="1:250" s="15" customFormat="1" ht="47.25" x14ac:dyDescent="0.25">
      <c r="A175" s="57" t="s">
        <v>295</v>
      </c>
      <c r="B175" s="19" t="s">
        <v>300</v>
      </c>
      <c r="C175" s="13">
        <v>0</v>
      </c>
      <c r="D175" s="13">
        <v>0</v>
      </c>
      <c r="E175" s="13">
        <v>0</v>
      </c>
      <c r="F175" s="13">
        <f t="shared" si="14"/>
        <v>0</v>
      </c>
      <c r="G175" s="14"/>
      <c r="H175" s="20">
        <v>9356.7000000000007</v>
      </c>
      <c r="I175" s="20">
        <v>9356.7000000000007</v>
      </c>
      <c r="J175" s="20">
        <v>9356.7000000000007</v>
      </c>
      <c r="K175" s="13">
        <f t="shared" si="15"/>
        <v>0</v>
      </c>
      <c r="L175" s="20">
        <v>9356.7000000000007</v>
      </c>
      <c r="M175" s="20">
        <v>9356.7000000000007</v>
      </c>
      <c r="N175" s="20">
        <v>9356.7000000000007</v>
      </c>
      <c r="O175" s="13">
        <f t="shared" si="16"/>
        <v>0</v>
      </c>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c r="IO175" s="23"/>
      <c r="IP175" s="23"/>
    </row>
    <row r="176" spans="1:250" s="15" customFormat="1" ht="78.75" x14ac:dyDescent="0.25">
      <c r="A176" s="57" t="s">
        <v>295</v>
      </c>
      <c r="B176" s="19" t="s">
        <v>301</v>
      </c>
      <c r="C176" s="13">
        <v>0</v>
      </c>
      <c r="D176" s="13">
        <v>0</v>
      </c>
      <c r="E176" s="13">
        <v>0</v>
      </c>
      <c r="F176" s="13">
        <f t="shared" si="14"/>
        <v>0</v>
      </c>
      <c r="G176" s="14"/>
      <c r="H176" s="20">
        <v>2209.9</v>
      </c>
      <c r="I176" s="20">
        <v>2209.9</v>
      </c>
      <c r="J176" s="20">
        <v>2209.9</v>
      </c>
      <c r="K176" s="13">
        <f t="shared" si="15"/>
        <v>0</v>
      </c>
      <c r="L176" s="20">
        <v>0</v>
      </c>
      <c r="M176" s="20">
        <v>0</v>
      </c>
      <c r="N176" s="20">
        <v>0</v>
      </c>
      <c r="O176" s="13">
        <f t="shared" si="16"/>
        <v>0</v>
      </c>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c r="IO176" s="23"/>
      <c r="IP176" s="23"/>
    </row>
    <row r="177" spans="1:250" s="15" customFormat="1" ht="63" x14ac:dyDescent="0.25">
      <c r="A177" s="57" t="s">
        <v>295</v>
      </c>
      <c r="B177" s="19" t="s">
        <v>302</v>
      </c>
      <c r="C177" s="13">
        <v>910.5</v>
      </c>
      <c r="D177" s="13">
        <v>910.5</v>
      </c>
      <c r="E177" s="13">
        <v>910.5</v>
      </c>
      <c r="F177" s="13">
        <f t="shared" si="14"/>
        <v>0</v>
      </c>
      <c r="G177" s="14"/>
      <c r="H177" s="20">
        <v>1033.7</v>
      </c>
      <c r="I177" s="20">
        <v>1033.7</v>
      </c>
      <c r="J177" s="20">
        <v>1033.7</v>
      </c>
      <c r="K177" s="13">
        <f t="shared" si="15"/>
        <v>0</v>
      </c>
      <c r="L177" s="20">
        <v>1109.9000000000001</v>
      </c>
      <c r="M177" s="20">
        <v>1109.9000000000001</v>
      </c>
      <c r="N177" s="20">
        <v>1109.9000000000001</v>
      </c>
      <c r="O177" s="13">
        <f t="shared" si="16"/>
        <v>0</v>
      </c>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c r="IO177" s="23"/>
      <c r="IP177" s="23"/>
    </row>
    <row r="178" spans="1:250" s="15" customFormat="1" ht="63" x14ac:dyDescent="0.25">
      <c r="A178" s="57" t="s">
        <v>295</v>
      </c>
      <c r="B178" s="19" t="s">
        <v>303</v>
      </c>
      <c r="C178" s="13">
        <v>4831.6000000000004</v>
      </c>
      <c r="D178" s="13">
        <v>4831.6000000000004</v>
      </c>
      <c r="E178" s="13">
        <v>4831.6000000000004</v>
      </c>
      <c r="F178" s="13">
        <f t="shared" si="14"/>
        <v>0</v>
      </c>
      <c r="G178" s="14"/>
      <c r="H178" s="13">
        <v>4831.6000000000004</v>
      </c>
      <c r="I178" s="13">
        <v>4831.6000000000004</v>
      </c>
      <c r="J178" s="13">
        <v>4831.6000000000004</v>
      </c>
      <c r="K178" s="13">
        <f t="shared" si="15"/>
        <v>0</v>
      </c>
      <c r="L178" s="13">
        <v>4831.6000000000004</v>
      </c>
      <c r="M178" s="13">
        <v>4831.6000000000004</v>
      </c>
      <c r="N178" s="13">
        <v>4831.6000000000004</v>
      </c>
      <c r="O178" s="13">
        <f t="shared" si="16"/>
        <v>0</v>
      </c>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c r="IO178" s="23"/>
      <c r="IP178" s="23"/>
    </row>
    <row r="179" spans="1:250" ht="63" x14ac:dyDescent="0.25">
      <c r="A179" s="54" t="s">
        <v>295</v>
      </c>
      <c r="B179" s="60" t="s">
        <v>304</v>
      </c>
      <c r="C179" s="13">
        <v>12486.1</v>
      </c>
      <c r="D179" s="13">
        <v>12486.1</v>
      </c>
      <c r="E179" s="13">
        <v>12486.1</v>
      </c>
      <c r="F179" s="13">
        <f t="shared" si="14"/>
        <v>0</v>
      </c>
      <c r="G179" s="14"/>
      <c r="H179" s="13">
        <v>12486.1</v>
      </c>
      <c r="I179" s="13">
        <v>12486.1</v>
      </c>
      <c r="J179" s="13">
        <v>12486.1</v>
      </c>
      <c r="K179" s="13">
        <f t="shared" si="15"/>
        <v>0</v>
      </c>
      <c r="L179" s="13">
        <v>12486.1</v>
      </c>
      <c r="M179" s="13">
        <v>12486.1</v>
      </c>
      <c r="N179" s="13">
        <v>12486.1</v>
      </c>
      <c r="O179" s="13">
        <f t="shared" si="16"/>
        <v>0</v>
      </c>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c r="IO179" s="23"/>
      <c r="IP179" s="23"/>
    </row>
    <row r="180" spans="1:250" ht="110.25" x14ac:dyDescent="0.25">
      <c r="A180" s="57" t="s">
        <v>305</v>
      </c>
      <c r="B180" s="19" t="s">
        <v>306</v>
      </c>
      <c r="C180" s="13">
        <v>3196.6</v>
      </c>
      <c r="D180" s="13">
        <v>3196.6</v>
      </c>
      <c r="E180" s="13">
        <v>3196.6</v>
      </c>
      <c r="F180" s="13">
        <f t="shared" si="14"/>
        <v>0</v>
      </c>
      <c r="G180" s="14"/>
      <c r="H180" s="13">
        <v>3196.6</v>
      </c>
      <c r="I180" s="13">
        <v>3196.6</v>
      </c>
      <c r="J180" s="13">
        <v>3196.6</v>
      </c>
      <c r="K180" s="13">
        <f t="shared" si="15"/>
        <v>0</v>
      </c>
      <c r="L180" s="13">
        <v>3196.6</v>
      </c>
      <c r="M180" s="13">
        <v>3196.6</v>
      </c>
      <c r="N180" s="13">
        <v>3196.6</v>
      </c>
      <c r="O180" s="13">
        <f t="shared" si="16"/>
        <v>0</v>
      </c>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row>
    <row r="181" spans="1:250" s="15" customFormat="1" ht="47.25" x14ac:dyDescent="0.25">
      <c r="A181" s="57" t="s">
        <v>295</v>
      </c>
      <c r="B181" s="19" t="s">
        <v>307</v>
      </c>
      <c r="C181" s="13">
        <v>343</v>
      </c>
      <c r="D181" s="13">
        <v>343</v>
      </c>
      <c r="E181" s="13">
        <v>343</v>
      </c>
      <c r="F181" s="13">
        <f t="shared" si="14"/>
        <v>0</v>
      </c>
      <c r="G181" s="14"/>
      <c r="H181" s="13">
        <v>343</v>
      </c>
      <c r="I181" s="13">
        <v>343</v>
      </c>
      <c r="J181" s="13">
        <v>343</v>
      </c>
      <c r="K181" s="13">
        <f t="shared" si="15"/>
        <v>0</v>
      </c>
      <c r="L181" s="13">
        <v>0</v>
      </c>
      <c r="M181" s="13">
        <v>0</v>
      </c>
      <c r="N181" s="13">
        <v>0</v>
      </c>
      <c r="O181" s="13">
        <f t="shared" si="16"/>
        <v>0</v>
      </c>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row>
    <row r="182" spans="1:250" s="15" customFormat="1" ht="78.75" x14ac:dyDescent="0.25">
      <c r="A182" s="57" t="s">
        <v>295</v>
      </c>
      <c r="B182" s="61" t="s">
        <v>308</v>
      </c>
      <c r="C182" s="13">
        <v>3606.8</v>
      </c>
      <c r="D182" s="13">
        <v>3606.8</v>
      </c>
      <c r="E182" s="13">
        <v>3606.8</v>
      </c>
      <c r="F182" s="13">
        <f t="shared" si="14"/>
        <v>0</v>
      </c>
      <c r="G182" s="14"/>
      <c r="H182" s="13">
        <v>3606.8</v>
      </c>
      <c r="I182" s="13">
        <v>3606.8</v>
      </c>
      <c r="J182" s="13">
        <v>3606.8</v>
      </c>
      <c r="K182" s="13">
        <f t="shared" si="15"/>
        <v>0</v>
      </c>
      <c r="L182" s="13">
        <v>3606.8</v>
      </c>
      <c r="M182" s="13">
        <v>3606.8</v>
      </c>
      <c r="N182" s="13">
        <v>3606.8</v>
      </c>
      <c r="O182" s="13">
        <f t="shared" si="16"/>
        <v>0</v>
      </c>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row>
    <row r="183" spans="1:250" s="15" customFormat="1" ht="78.75" x14ac:dyDescent="0.25">
      <c r="A183" s="57" t="s">
        <v>295</v>
      </c>
      <c r="B183" s="61" t="s">
        <v>309</v>
      </c>
      <c r="C183" s="13">
        <v>2187</v>
      </c>
      <c r="D183" s="13">
        <v>2187</v>
      </c>
      <c r="E183" s="13">
        <v>2187</v>
      </c>
      <c r="F183" s="13">
        <f t="shared" si="14"/>
        <v>0</v>
      </c>
      <c r="G183" s="14"/>
      <c r="H183" s="13">
        <v>2187</v>
      </c>
      <c r="I183" s="13">
        <v>2187</v>
      </c>
      <c r="J183" s="13">
        <v>2187</v>
      </c>
      <c r="K183" s="13">
        <f t="shared" si="15"/>
        <v>0</v>
      </c>
      <c r="L183" s="13">
        <v>0</v>
      </c>
      <c r="M183" s="13">
        <v>0</v>
      </c>
      <c r="N183" s="13">
        <v>0</v>
      </c>
      <c r="O183" s="13">
        <f t="shared" si="16"/>
        <v>0</v>
      </c>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row>
    <row r="184" spans="1:250" s="15" customFormat="1" ht="78.75" x14ac:dyDescent="0.25">
      <c r="A184" s="54" t="s">
        <v>295</v>
      </c>
      <c r="B184" s="60" t="s">
        <v>310</v>
      </c>
      <c r="C184" s="13">
        <v>697.6</v>
      </c>
      <c r="D184" s="13">
        <v>697.6</v>
      </c>
      <c r="E184" s="13">
        <v>697.6</v>
      </c>
      <c r="F184" s="13">
        <f t="shared" si="14"/>
        <v>0</v>
      </c>
      <c r="G184" s="14"/>
      <c r="H184" s="20">
        <v>697.6</v>
      </c>
      <c r="I184" s="20">
        <v>697.6</v>
      </c>
      <c r="J184" s="20">
        <v>697.6</v>
      </c>
      <c r="K184" s="13">
        <f t="shared" si="15"/>
        <v>0</v>
      </c>
      <c r="L184" s="20">
        <v>697.6</v>
      </c>
      <c r="M184" s="20">
        <v>697.6</v>
      </c>
      <c r="N184" s="20">
        <v>697.6</v>
      </c>
      <c r="O184" s="13">
        <f t="shared" si="16"/>
        <v>0</v>
      </c>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c r="IO184" s="23"/>
      <c r="IP184" s="23"/>
    </row>
    <row r="185" spans="1:250" s="15" customFormat="1" ht="63" x14ac:dyDescent="0.25">
      <c r="A185" s="54" t="s">
        <v>311</v>
      </c>
      <c r="B185" s="60" t="s">
        <v>312</v>
      </c>
      <c r="C185" s="13">
        <v>0</v>
      </c>
      <c r="D185" s="13">
        <v>0</v>
      </c>
      <c r="E185" s="13">
        <v>0</v>
      </c>
      <c r="F185" s="13">
        <f t="shared" si="14"/>
        <v>0</v>
      </c>
      <c r="G185" s="14"/>
      <c r="H185" s="20">
        <v>2293.1</v>
      </c>
      <c r="I185" s="20">
        <v>2293.1</v>
      </c>
      <c r="J185" s="20">
        <v>2293.1</v>
      </c>
      <c r="K185" s="13">
        <f t="shared" si="15"/>
        <v>0</v>
      </c>
      <c r="L185" s="20">
        <v>0</v>
      </c>
      <c r="M185" s="20">
        <v>0</v>
      </c>
      <c r="N185" s="20">
        <v>0</v>
      </c>
      <c r="O185" s="13">
        <f t="shared" si="16"/>
        <v>0</v>
      </c>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c r="IO185" s="23"/>
      <c r="IP185" s="23"/>
    </row>
    <row r="186" spans="1:250" ht="31.5" x14ac:dyDescent="0.25">
      <c r="A186" s="10" t="s">
        <v>313</v>
      </c>
      <c r="B186" s="11" t="s">
        <v>314</v>
      </c>
      <c r="C186" s="12">
        <f>SUM(C187:C229)</f>
        <v>2774379.3</v>
      </c>
      <c r="D186" s="12">
        <f>SUM(D187:D229)</f>
        <v>2739907.0999999996</v>
      </c>
      <c r="E186" s="12">
        <f>SUM(E187:E229)</f>
        <v>2734673.4999999995</v>
      </c>
      <c r="F186" s="12">
        <f t="shared" si="14"/>
        <v>-5233.6000000000931</v>
      </c>
      <c r="G186" s="14"/>
      <c r="H186" s="12">
        <f>SUM(H187:H229)</f>
        <v>2811608.5999999996</v>
      </c>
      <c r="I186" s="12">
        <f>SUM(I187:I229)</f>
        <v>2811608.5999999996</v>
      </c>
      <c r="J186" s="12">
        <f>SUM(J187:J229)</f>
        <v>2811608.5999999996</v>
      </c>
      <c r="K186" s="13">
        <f t="shared" si="15"/>
        <v>0</v>
      </c>
      <c r="L186" s="12">
        <f>SUM(L187:L229)</f>
        <v>2856364.0999999996</v>
      </c>
      <c r="M186" s="12">
        <f>SUM(M187:M229)</f>
        <v>2856364.0999999996</v>
      </c>
      <c r="N186" s="12">
        <f>SUM(N187:N229)</f>
        <v>2856364.0999999996</v>
      </c>
      <c r="O186" s="13">
        <f t="shared" si="16"/>
        <v>0</v>
      </c>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row>
    <row r="187" spans="1:250" ht="47.25" x14ac:dyDescent="0.25">
      <c r="A187" s="7" t="s">
        <v>315</v>
      </c>
      <c r="B187" s="19" t="s">
        <v>316</v>
      </c>
      <c r="C187" s="13">
        <v>9870.1</v>
      </c>
      <c r="D187" s="13">
        <v>9870.1</v>
      </c>
      <c r="E187" s="13">
        <v>9870.1</v>
      </c>
      <c r="F187" s="13">
        <f t="shared" si="14"/>
        <v>0</v>
      </c>
      <c r="G187" s="14"/>
      <c r="H187" s="20">
        <v>10248.200000000001</v>
      </c>
      <c r="I187" s="20">
        <v>10248.200000000001</v>
      </c>
      <c r="J187" s="20">
        <v>10248.200000000001</v>
      </c>
      <c r="K187" s="13">
        <f t="shared" si="15"/>
        <v>0</v>
      </c>
      <c r="L187" s="20">
        <v>10641.5</v>
      </c>
      <c r="M187" s="20">
        <v>10641.5</v>
      </c>
      <c r="N187" s="20">
        <v>10641.5</v>
      </c>
      <c r="O187" s="13">
        <f t="shared" si="16"/>
        <v>0</v>
      </c>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row>
    <row r="188" spans="1:250" ht="47.25" x14ac:dyDescent="0.25">
      <c r="A188" s="7" t="s">
        <v>317</v>
      </c>
      <c r="B188" s="19" t="s">
        <v>318</v>
      </c>
      <c r="C188" s="13">
        <v>243196.6</v>
      </c>
      <c r="D188" s="13">
        <v>243196.6</v>
      </c>
      <c r="E188" s="13">
        <v>243196.6</v>
      </c>
      <c r="F188" s="13">
        <f t="shared" si="14"/>
        <v>0</v>
      </c>
      <c r="G188" s="14"/>
      <c r="H188" s="20">
        <v>253880.4</v>
      </c>
      <c r="I188" s="20">
        <v>253880.4</v>
      </c>
      <c r="J188" s="20">
        <v>253880.4</v>
      </c>
      <c r="K188" s="13">
        <f t="shared" si="15"/>
        <v>0</v>
      </c>
      <c r="L188" s="20">
        <v>267454.40000000002</v>
      </c>
      <c r="M188" s="20">
        <v>267454.40000000002</v>
      </c>
      <c r="N188" s="20">
        <v>267454.40000000002</v>
      </c>
      <c r="O188" s="13">
        <f t="shared" si="16"/>
        <v>0</v>
      </c>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row>
    <row r="189" spans="1:250" ht="63" x14ac:dyDescent="0.25">
      <c r="A189" s="7" t="s">
        <v>319</v>
      </c>
      <c r="B189" s="19" t="s">
        <v>320</v>
      </c>
      <c r="C189" s="13">
        <v>4390.1000000000004</v>
      </c>
      <c r="D189" s="13">
        <v>4390.1000000000004</v>
      </c>
      <c r="E189" s="13">
        <v>4390.1000000000004</v>
      </c>
      <c r="F189" s="13">
        <f t="shared" si="14"/>
        <v>0</v>
      </c>
      <c r="G189" s="14"/>
      <c r="H189" s="13">
        <v>4390.1000000000004</v>
      </c>
      <c r="I189" s="13">
        <v>4390.1000000000004</v>
      </c>
      <c r="J189" s="13">
        <v>4390.1000000000004</v>
      </c>
      <c r="K189" s="13">
        <f t="shared" si="15"/>
        <v>0</v>
      </c>
      <c r="L189" s="13">
        <v>4390.1000000000004</v>
      </c>
      <c r="M189" s="13">
        <v>4390.1000000000004</v>
      </c>
      <c r="N189" s="13">
        <v>4390.1000000000004</v>
      </c>
      <c r="O189" s="13">
        <f t="shared" si="16"/>
        <v>0</v>
      </c>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row>
    <row r="190" spans="1:250" ht="78.75" x14ac:dyDescent="0.25">
      <c r="A190" s="7" t="s">
        <v>319</v>
      </c>
      <c r="B190" s="19" t="s">
        <v>321</v>
      </c>
      <c r="C190" s="13">
        <v>236.4</v>
      </c>
      <c r="D190" s="13">
        <v>236.4</v>
      </c>
      <c r="E190" s="13">
        <v>236.4</v>
      </c>
      <c r="F190" s="13">
        <f t="shared" si="14"/>
        <v>0</v>
      </c>
      <c r="G190" s="14"/>
      <c r="H190" s="13">
        <v>236.4</v>
      </c>
      <c r="I190" s="13">
        <v>236.4</v>
      </c>
      <c r="J190" s="13">
        <v>236.4</v>
      </c>
      <c r="K190" s="13">
        <f t="shared" si="15"/>
        <v>0</v>
      </c>
      <c r="L190" s="13">
        <v>236.4</v>
      </c>
      <c r="M190" s="13">
        <v>236.4</v>
      </c>
      <c r="N190" s="13">
        <v>236.4</v>
      </c>
      <c r="O190" s="13">
        <f t="shared" si="16"/>
        <v>0</v>
      </c>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row>
    <row r="191" spans="1:250" ht="78.75" x14ac:dyDescent="0.25">
      <c r="A191" s="7" t="s">
        <v>319</v>
      </c>
      <c r="B191" s="19" t="s">
        <v>322</v>
      </c>
      <c r="C191" s="13">
        <v>124.2</v>
      </c>
      <c r="D191" s="13">
        <v>124.2</v>
      </c>
      <c r="E191" s="13">
        <v>124.2</v>
      </c>
      <c r="F191" s="13">
        <f t="shared" si="14"/>
        <v>0</v>
      </c>
      <c r="G191" s="14"/>
      <c r="H191" s="20">
        <v>124.2</v>
      </c>
      <c r="I191" s="20">
        <v>124.2</v>
      </c>
      <c r="J191" s="20">
        <v>124.2</v>
      </c>
      <c r="K191" s="13">
        <f t="shared" si="15"/>
        <v>0</v>
      </c>
      <c r="L191" s="20">
        <v>124.2</v>
      </c>
      <c r="M191" s="20">
        <v>124.2</v>
      </c>
      <c r="N191" s="20">
        <v>124.2</v>
      </c>
      <c r="O191" s="13">
        <f t="shared" si="16"/>
        <v>0</v>
      </c>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c r="IP191" s="23"/>
    </row>
    <row r="192" spans="1:250" ht="63" x14ac:dyDescent="0.25">
      <c r="A192" s="7" t="s">
        <v>319</v>
      </c>
      <c r="B192" s="19" t="s">
        <v>323</v>
      </c>
      <c r="C192" s="13">
        <v>731.9</v>
      </c>
      <c r="D192" s="13">
        <v>731.9</v>
      </c>
      <c r="E192" s="13">
        <v>731.9</v>
      </c>
      <c r="F192" s="13">
        <f t="shared" si="14"/>
        <v>0</v>
      </c>
      <c r="G192" s="14"/>
      <c r="H192" s="20">
        <v>731.9</v>
      </c>
      <c r="I192" s="20">
        <v>731.9</v>
      </c>
      <c r="J192" s="20">
        <v>731.9</v>
      </c>
      <c r="K192" s="13">
        <f t="shared" si="15"/>
        <v>0</v>
      </c>
      <c r="L192" s="20">
        <v>731.9</v>
      </c>
      <c r="M192" s="20">
        <v>731.9</v>
      </c>
      <c r="N192" s="20">
        <v>731.9</v>
      </c>
      <c r="O192" s="13">
        <f t="shared" si="16"/>
        <v>0</v>
      </c>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row>
    <row r="193" spans="1:250" ht="47.25" x14ac:dyDescent="0.25">
      <c r="A193" s="7" t="s">
        <v>319</v>
      </c>
      <c r="B193" s="19" t="s">
        <v>324</v>
      </c>
      <c r="C193" s="13">
        <v>1182.7</v>
      </c>
      <c r="D193" s="13">
        <v>1182.7</v>
      </c>
      <c r="E193" s="13">
        <v>1182.7</v>
      </c>
      <c r="F193" s="13">
        <f t="shared" si="14"/>
        <v>0</v>
      </c>
      <c r="G193" s="14"/>
      <c r="H193" s="13">
        <v>1182.7</v>
      </c>
      <c r="I193" s="13">
        <v>1182.7</v>
      </c>
      <c r="J193" s="13">
        <v>1182.7</v>
      </c>
      <c r="K193" s="13">
        <f t="shared" si="15"/>
        <v>0</v>
      </c>
      <c r="L193" s="13">
        <v>1182.7</v>
      </c>
      <c r="M193" s="13">
        <v>1182.7</v>
      </c>
      <c r="N193" s="13">
        <v>1182.7</v>
      </c>
      <c r="O193" s="13">
        <f t="shared" si="16"/>
        <v>0</v>
      </c>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row>
    <row r="194" spans="1:250" ht="204.75" x14ac:dyDescent="0.25">
      <c r="A194" s="7" t="s">
        <v>319</v>
      </c>
      <c r="B194" s="19" t="s">
        <v>325</v>
      </c>
      <c r="C194" s="13">
        <v>72.400000000000006</v>
      </c>
      <c r="D194" s="13">
        <v>72.400000000000006</v>
      </c>
      <c r="E194" s="13">
        <v>72.400000000000006</v>
      </c>
      <c r="F194" s="13">
        <f t="shared" si="14"/>
        <v>0</v>
      </c>
      <c r="G194" s="14"/>
      <c r="H194" s="13">
        <v>70.3</v>
      </c>
      <c r="I194" s="13">
        <v>70.3</v>
      </c>
      <c r="J194" s="13">
        <v>70.3</v>
      </c>
      <c r="K194" s="13">
        <f t="shared" si="15"/>
        <v>0</v>
      </c>
      <c r="L194" s="13">
        <v>70.3</v>
      </c>
      <c r="M194" s="13">
        <v>70.3</v>
      </c>
      <c r="N194" s="13">
        <v>70.3</v>
      </c>
      <c r="O194" s="13">
        <f t="shared" si="16"/>
        <v>0</v>
      </c>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23"/>
      <c r="IP194" s="23"/>
    </row>
    <row r="195" spans="1:250" s="62" customFormat="1" ht="63" x14ac:dyDescent="0.25">
      <c r="A195" s="7" t="s">
        <v>326</v>
      </c>
      <c r="B195" s="19" t="s">
        <v>327</v>
      </c>
      <c r="C195" s="13">
        <v>8465.7000000000007</v>
      </c>
      <c r="D195" s="13">
        <v>8465.7000000000007</v>
      </c>
      <c r="E195" s="13">
        <v>8465.7000000000007</v>
      </c>
      <c r="F195" s="13">
        <f t="shared" si="14"/>
        <v>0</v>
      </c>
      <c r="G195" s="14"/>
      <c r="H195" s="13">
        <v>8465.7000000000007</v>
      </c>
      <c r="I195" s="13">
        <v>8465.7000000000007</v>
      </c>
      <c r="J195" s="13">
        <v>8465.7000000000007</v>
      </c>
      <c r="K195" s="13">
        <f t="shared" si="15"/>
        <v>0</v>
      </c>
      <c r="L195" s="13">
        <v>8465.7000000000007</v>
      </c>
      <c r="M195" s="13">
        <v>8465.7000000000007</v>
      </c>
      <c r="N195" s="13">
        <v>8465.7000000000007</v>
      </c>
      <c r="O195" s="13">
        <f t="shared" si="16"/>
        <v>0</v>
      </c>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row>
    <row r="196" spans="1:250" s="62" customFormat="1" ht="157.5" x14ac:dyDescent="0.25">
      <c r="A196" s="7" t="s">
        <v>326</v>
      </c>
      <c r="B196" s="19" t="s">
        <v>328</v>
      </c>
      <c r="C196" s="13">
        <v>348</v>
      </c>
      <c r="D196" s="13">
        <v>640</v>
      </c>
      <c r="E196" s="13">
        <v>1940</v>
      </c>
      <c r="F196" s="13">
        <f t="shared" si="14"/>
        <v>1300</v>
      </c>
      <c r="G196" s="14" t="s">
        <v>258</v>
      </c>
      <c r="H196" s="13">
        <v>348</v>
      </c>
      <c r="I196" s="13">
        <v>348</v>
      </c>
      <c r="J196" s="13">
        <v>348</v>
      </c>
      <c r="K196" s="13">
        <f t="shared" si="15"/>
        <v>0</v>
      </c>
      <c r="L196" s="13">
        <v>348</v>
      </c>
      <c r="M196" s="13">
        <v>348</v>
      </c>
      <c r="N196" s="13">
        <v>348</v>
      </c>
      <c r="O196" s="13">
        <f t="shared" si="16"/>
        <v>0</v>
      </c>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23"/>
      <c r="IP196" s="23"/>
    </row>
    <row r="197" spans="1:250" ht="78.75" x14ac:dyDescent="0.25">
      <c r="A197" s="7" t="s">
        <v>326</v>
      </c>
      <c r="B197" s="19" t="s">
        <v>329</v>
      </c>
      <c r="C197" s="13">
        <v>8857.2999999999993</v>
      </c>
      <c r="D197" s="13">
        <v>8857.2999999999993</v>
      </c>
      <c r="E197" s="13">
        <v>8857.2999999999993</v>
      </c>
      <c r="F197" s="13">
        <f t="shared" si="14"/>
        <v>0</v>
      </c>
      <c r="G197" s="14"/>
      <c r="H197" s="20">
        <v>9181.5</v>
      </c>
      <c r="I197" s="20">
        <v>9181.5</v>
      </c>
      <c r="J197" s="20">
        <v>9181.5</v>
      </c>
      <c r="K197" s="13">
        <f t="shared" si="15"/>
        <v>0</v>
      </c>
      <c r="L197" s="20">
        <v>9517.6</v>
      </c>
      <c r="M197" s="20">
        <v>9517.6</v>
      </c>
      <c r="N197" s="20">
        <v>9517.6</v>
      </c>
      <c r="O197" s="13">
        <f t="shared" si="16"/>
        <v>0</v>
      </c>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row>
    <row r="198" spans="1:250" ht="63" x14ac:dyDescent="0.25">
      <c r="A198" s="7" t="s">
        <v>326</v>
      </c>
      <c r="B198" s="19" t="s">
        <v>330</v>
      </c>
      <c r="C198" s="13">
        <v>7736.5</v>
      </c>
      <c r="D198" s="13">
        <v>7736.5</v>
      </c>
      <c r="E198" s="13">
        <v>7736.5</v>
      </c>
      <c r="F198" s="13">
        <f t="shared" si="14"/>
        <v>0</v>
      </c>
      <c r="G198" s="14"/>
      <c r="H198" s="20">
        <v>7736.5</v>
      </c>
      <c r="I198" s="20">
        <v>7736.5</v>
      </c>
      <c r="J198" s="20">
        <v>7736.5</v>
      </c>
      <c r="K198" s="13">
        <f t="shared" si="15"/>
        <v>0</v>
      </c>
      <c r="L198" s="20">
        <v>7736.5</v>
      </c>
      <c r="M198" s="20">
        <v>7736.5</v>
      </c>
      <c r="N198" s="20">
        <v>7736.5</v>
      </c>
      <c r="O198" s="13">
        <f t="shared" si="16"/>
        <v>0</v>
      </c>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row>
    <row r="199" spans="1:250" ht="47.25" x14ac:dyDescent="0.25">
      <c r="A199" s="7" t="s">
        <v>326</v>
      </c>
      <c r="B199" s="19" t="s">
        <v>331</v>
      </c>
      <c r="C199" s="13">
        <v>45797.1</v>
      </c>
      <c r="D199" s="13">
        <v>45797.1</v>
      </c>
      <c r="E199" s="13">
        <v>45797.1</v>
      </c>
      <c r="F199" s="13">
        <f t="shared" ref="F199:F249" si="17">E199-D199</f>
        <v>0</v>
      </c>
      <c r="G199" s="14"/>
      <c r="H199" s="20">
        <v>54576.3</v>
      </c>
      <c r="I199" s="20">
        <v>54576.3</v>
      </c>
      <c r="J199" s="20">
        <v>54576.3</v>
      </c>
      <c r="K199" s="13">
        <f t="shared" ref="K199:K249" si="18">J199-I199</f>
        <v>0</v>
      </c>
      <c r="L199" s="20">
        <v>54871.3</v>
      </c>
      <c r="M199" s="20">
        <v>54871.3</v>
      </c>
      <c r="N199" s="20">
        <v>54871.3</v>
      </c>
      <c r="O199" s="13">
        <f t="shared" ref="O199:O249" si="19">N199-M199</f>
        <v>0</v>
      </c>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row>
    <row r="200" spans="1:250" ht="63" x14ac:dyDescent="0.25">
      <c r="A200" s="7" t="s">
        <v>326</v>
      </c>
      <c r="B200" s="19" t="s">
        <v>332</v>
      </c>
      <c r="C200" s="13">
        <v>2331.9</v>
      </c>
      <c r="D200" s="13">
        <v>2331.9</v>
      </c>
      <c r="E200" s="13">
        <v>2331.9</v>
      </c>
      <c r="F200" s="13">
        <f t="shared" si="17"/>
        <v>0</v>
      </c>
      <c r="G200" s="14"/>
      <c r="H200" s="13">
        <v>2331.9</v>
      </c>
      <c r="I200" s="13">
        <v>2331.9</v>
      </c>
      <c r="J200" s="13">
        <v>2331.9</v>
      </c>
      <c r="K200" s="13">
        <f t="shared" si="18"/>
        <v>0</v>
      </c>
      <c r="L200" s="13">
        <v>2331.9</v>
      </c>
      <c r="M200" s="13">
        <v>2331.9</v>
      </c>
      <c r="N200" s="13">
        <v>2331.9</v>
      </c>
      <c r="O200" s="13">
        <f t="shared" si="19"/>
        <v>0</v>
      </c>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row>
    <row r="201" spans="1:250" ht="63" x14ac:dyDescent="0.25">
      <c r="A201" s="57" t="s">
        <v>326</v>
      </c>
      <c r="B201" s="35" t="s">
        <v>333</v>
      </c>
      <c r="C201" s="13">
        <v>0.6</v>
      </c>
      <c r="D201" s="13">
        <v>0.6</v>
      </c>
      <c r="E201" s="13">
        <v>0.6</v>
      </c>
      <c r="F201" s="13">
        <f t="shared" si="17"/>
        <v>0</v>
      </c>
      <c r="G201" s="14"/>
      <c r="H201" s="20">
        <v>0.6</v>
      </c>
      <c r="I201" s="20">
        <v>0.6</v>
      </c>
      <c r="J201" s="20">
        <v>0.6</v>
      </c>
      <c r="K201" s="13">
        <f t="shared" si="18"/>
        <v>0</v>
      </c>
      <c r="L201" s="20">
        <v>0.6</v>
      </c>
      <c r="M201" s="20">
        <v>0.6</v>
      </c>
      <c r="N201" s="20">
        <v>0.6</v>
      </c>
      <c r="O201" s="13">
        <f t="shared" si="19"/>
        <v>0</v>
      </c>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row>
    <row r="202" spans="1:250" ht="63" x14ac:dyDescent="0.25">
      <c r="A202" s="57" t="s">
        <v>326</v>
      </c>
      <c r="B202" s="35" t="s">
        <v>334</v>
      </c>
      <c r="C202" s="13">
        <v>18910.2</v>
      </c>
      <c r="D202" s="13">
        <v>17860.2</v>
      </c>
      <c r="E202" s="13">
        <v>17860.2</v>
      </c>
      <c r="F202" s="13">
        <f t="shared" si="17"/>
        <v>0</v>
      </c>
      <c r="G202" s="14"/>
      <c r="H202" s="13">
        <v>19665.400000000001</v>
      </c>
      <c r="I202" s="13">
        <v>19665.400000000001</v>
      </c>
      <c r="J202" s="13">
        <v>19665.400000000001</v>
      </c>
      <c r="K202" s="13">
        <f t="shared" si="18"/>
        <v>0</v>
      </c>
      <c r="L202" s="13">
        <v>20450.8</v>
      </c>
      <c r="M202" s="13">
        <v>20450.8</v>
      </c>
      <c r="N202" s="13">
        <v>20450.8</v>
      </c>
      <c r="O202" s="13">
        <f t="shared" si="19"/>
        <v>0</v>
      </c>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row>
    <row r="203" spans="1:250" ht="63" x14ac:dyDescent="0.25">
      <c r="A203" s="7" t="s">
        <v>326</v>
      </c>
      <c r="B203" s="19" t="s">
        <v>335</v>
      </c>
      <c r="C203" s="13">
        <v>25783</v>
      </c>
      <c r="D203" s="13">
        <v>25783</v>
      </c>
      <c r="E203" s="13">
        <v>25783</v>
      </c>
      <c r="F203" s="13">
        <f t="shared" si="17"/>
        <v>0</v>
      </c>
      <c r="G203" s="14"/>
      <c r="H203" s="20">
        <v>26608.6</v>
      </c>
      <c r="I203" s="20">
        <v>26608.6</v>
      </c>
      <c r="J203" s="20">
        <v>26608.6</v>
      </c>
      <c r="K203" s="13">
        <f t="shared" si="18"/>
        <v>0</v>
      </c>
      <c r="L203" s="20">
        <v>27795.4</v>
      </c>
      <c r="M203" s="20">
        <v>27795.4</v>
      </c>
      <c r="N203" s="20">
        <v>27795.4</v>
      </c>
      <c r="O203" s="13">
        <f t="shared" si="19"/>
        <v>0</v>
      </c>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row>
    <row r="204" spans="1:250" ht="63" x14ac:dyDescent="0.25">
      <c r="A204" s="7" t="s">
        <v>326</v>
      </c>
      <c r="B204" s="19" t="s">
        <v>336</v>
      </c>
      <c r="C204" s="13">
        <v>181841.9</v>
      </c>
      <c r="D204" s="13">
        <v>173926.7</v>
      </c>
      <c r="E204" s="13">
        <v>173926.7</v>
      </c>
      <c r="F204" s="13">
        <f t="shared" si="17"/>
        <v>0</v>
      </c>
      <c r="G204" s="14"/>
      <c r="H204" s="20">
        <v>189115.5</v>
      </c>
      <c r="I204" s="20">
        <v>189115.5</v>
      </c>
      <c r="J204" s="20">
        <v>189115.5</v>
      </c>
      <c r="K204" s="13">
        <f t="shared" si="18"/>
        <v>0</v>
      </c>
      <c r="L204" s="20">
        <v>196680.2</v>
      </c>
      <c r="M204" s="20">
        <v>196680.2</v>
      </c>
      <c r="N204" s="20">
        <v>196680.2</v>
      </c>
      <c r="O204" s="13">
        <f t="shared" si="19"/>
        <v>0</v>
      </c>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row>
    <row r="205" spans="1:250" ht="63" x14ac:dyDescent="0.25">
      <c r="A205" s="7" t="s">
        <v>326</v>
      </c>
      <c r="B205" s="19" t="s">
        <v>337</v>
      </c>
      <c r="C205" s="13">
        <v>130865</v>
      </c>
      <c r="D205" s="13">
        <v>127308.3</v>
      </c>
      <c r="E205" s="13">
        <v>127308.3</v>
      </c>
      <c r="F205" s="13">
        <f t="shared" si="17"/>
        <v>0</v>
      </c>
      <c r="G205" s="14"/>
      <c r="H205" s="20">
        <v>136099.6</v>
      </c>
      <c r="I205" s="20">
        <v>136099.6</v>
      </c>
      <c r="J205" s="20">
        <v>136099.6</v>
      </c>
      <c r="K205" s="13">
        <f t="shared" si="18"/>
        <v>0</v>
      </c>
      <c r="L205" s="20">
        <v>141543.6</v>
      </c>
      <c r="M205" s="20">
        <v>141543.6</v>
      </c>
      <c r="N205" s="20">
        <v>141543.6</v>
      </c>
      <c r="O205" s="13">
        <f t="shared" si="19"/>
        <v>0</v>
      </c>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row>
    <row r="206" spans="1:250" ht="78.75" x14ac:dyDescent="0.25">
      <c r="A206" s="7" t="s">
        <v>326</v>
      </c>
      <c r="B206" s="19" t="s">
        <v>338</v>
      </c>
      <c r="C206" s="13">
        <v>0</v>
      </c>
      <c r="D206" s="13">
        <v>0</v>
      </c>
      <c r="E206" s="13">
        <v>0</v>
      </c>
      <c r="F206" s="13">
        <f t="shared" si="17"/>
        <v>0</v>
      </c>
      <c r="G206" s="14"/>
      <c r="H206" s="20">
        <v>0</v>
      </c>
      <c r="I206" s="20">
        <v>0</v>
      </c>
      <c r="J206" s="20">
        <v>0</v>
      </c>
      <c r="K206" s="13">
        <f t="shared" si="18"/>
        <v>0</v>
      </c>
      <c r="L206" s="20">
        <v>0</v>
      </c>
      <c r="M206" s="20">
        <v>0</v>
      </c>
      <c r="N206" s="20">
        <v>0</v>
      </c>
      <c r="O206" s="13">
        <f t="shared" si="19"/>
        <v>0</v>
      </c>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row>
    <row r="207" spans="1:250" ht="78.75" x14ac:dyDescent="0.25">
      <c r="A207" s="7" t="s">
        <v>326</v>
      </c>
      <c r="B207" s="19" t="s">
        <v>339</v>
      </c>
      <c r="C207" s="13">
        <v>320.7</v>
      </c>
      <c r="D207" s="13">
        <v>320.7</v>
      </c>
      <c r="E207" s="13">
        <v>320.7</v>
      </c>
      <c r="F207" s="13">
        <f t="shared" si="17"/>
        <v>0</v>
      </c>
      <c r="G207" s="14"/>
      <c r="H207" s="20">
        <v>333.5</v>
      </c>
      <c r="I207" s="20">
        <v>333.5</v>
      </c>
      <c r="J207" s="20">
        <v>333.5</v>
      </c>
      <c r="K207" s="13">
        <f t="shared" si="18"/>
        <v>0</v>
      </c>
      <c r="L207" s="20">
        <v>346.8</v>
      </c>
      <c r="M207" s="20">
        <v>346.8</v>
      </c>
      <c r="N207" s="20">
        <v>346.8</v>
      </c>
      <c r="O207" s="13">
        <f t="shared" si="19"/>
        <v>0</v>
      </c>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row>
    <row r="208" spans="1:250" ht="78.75" x14ac:dyDescent="0.25">
      <c r="A208" s="7" t="s">
        <v>326</v>
      </c>
      <c r="B208" s="19" t="s">
        <v>340</v>
      </c>
      <c r="C208" s="13">
        <v>24.6</v>
      </c>
      <c r="D208" s="13">
        <v>24.6</v>
      </c>
      <c r="E208" s="13">
        <v>24.6</v>
      </c>
      <c r="F208" s="13">
        <f t="shared" si="17"/>
        <v>0</v>
      </c>
      <c r="G208" s="14"/>
      <c r="H208" s="20">
        <v>24.6</v>
      </c>
      <c r="I208" s="20">
        <v>24.6</v>
      </c>
      <c r="J208" s="20">
        <v>24.6</v>
      </c>
      <c r="K208" s="13">
        <f t="shared" si="18"/>
        <v>0</v>
      </c>
      <c r="L208" s="20">
        <v>24.6</v>
      </c>
      <c r="M208" s="20">
        <v>24.6</v>
      </c>
      <c r="N208" s="20">
        <v>24.6</v>
      </c>
      <c r="O208" s="13">
        <f t="shared" si="19"/>
        <v>0</v>
      </c>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row>
    <row r="209" spans="1:250" ht="157.5" x14ac:dyDescent="0.25">
      <c r="A209" s="7" t="s">
        <v>326</v>
      </c>
      <c r="B209" s="19" t="s">
        <v>341</v>
      </c>
      <c r="C209" s="13">
        <v>111</v>
      </c>
      <c r="D209" s="13">
        <v>126</v>
      </c>
      <c r="E209" s="13">
        <v>126</v>
      </c>
      <c r="F209" s="13">
        <f t="shared" si="17"/>
        <v>0</v>
      </c>
      <c r="G209" s="14"/>
      <c r="H209" s="20">
        <v>111</v>
      </c>
      <c r="I209" s="20">
        <v>111</v>
      </c>
      <c r="J209" s="20">
        <v>111</v>
      </c>
      <c r="K209" s="13">
        <f t="shared" si="18"/>
        <v>0</v>
      </c>
      <c r="L209" s="20">
        <v>111</v>
      </c>
      <c r="M209" s="20">
        <v>111</v>
      </c>
      <c r="N209" s="20">
        <v>111</v>
      </c>
      <c r="O209" s="13">
        <f t="shared" si="19"/>
        <v>0</v>
      </c>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c r="IO209" s="23"/>
      <c r="IP209" s="23"/>
    </row>
    <row r="210" spans="1:250" ht="189" x14ac:dyDescent="0.25">
      <c r="A210" s="7" t="s">
        <v>326</v>
      </c>
      <c r="B210" s="19" t="s">
        <v>342</v>
      </c>
      <c r="C210" s="13">
        <v>924.8</v>
      </c>
      <c r="D210" s="13">
        <v>924.8</v>
      </c>
      <c r="E210" s="13">
        <v>924.8</v>
      </c>
      <c r="F210" s="13">
        <f t="shared" si="17"/>
        <v>0</v>
      </c>
      <c r="G210" s="14"/>
      <c r="H210" s="20">
        <v>924.8</v>
      </c>
      <c r="I210" s="20">
        <v>924.8</v>
      </c>
      <c r="J210" s="20">
        <v>924.8</v>
      </c>
      <c r="K210" s="13">
        <f t="shared" si="18"/>
        <v>0</v>
      </c>
      <c r="L210" s="20">
        <v>924.8</v>
      </c>
      <c r="M210" s="20">
        <v>924.8</v>
      </c>
      <c r="N210" s="20">
        <v>924.8</v>
      </c>
      <c r="O210" s="13">
        <f t="shared" si="19"/>
        <v>0</v>
      </c>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c r="IO210" s="23"/>
      <c r="IP210" s="23"/>
    </row>
    <row r="211" spans="1:250" ht="63" x14ac:dyDescent="0.25">
      <c r="A211" s="7" t="s">
        <v>326</v>
      </c>
      <c r="B211" s="63" t="s">
        <v>343</v>
      </c>
      <c r="C211" s="13">
        <v>139.5</v>
      </c>
      <c r="D211" s="13">
        <v>139.5</v>
      </c>
      <c r="E211" s="13">
        <v>139.5</v>
      </c>
      <c r="F211" s="13">
        <f t="shared" si="17"/>
        <v>0</v>
      </c>
      <c r="G211" s="14"/>
      <c r="H211" s="20">
        <v>145</v>
      </c>
      <c r="I211" s="20">
        <v>145</v>
      </c>
      <c r="J211" s="20">
        <v>145</v>
      </c>
      <c r="K211" s="13">
        <f t="shared" si="18"/>
        <v>0</v>
      </c>
      <c r="L211" s="20">
        <v>145</v>
      </c>
      <c r="M211" s="20">
        <v>145</v>
      </c>
      <c r="N211" s="20">
        <v>145</v>
      </c>
      <c r="O211" s="13">
        <f t="shared" si="19"/>
        <v>0</v>
      </c>
    </row>
    <row r="212" spans="1:250" ht="94.5" x14ac:dyDescent="0.25">
      <c r="A212" s="7" t="s">
        <v>326</v>
      </c>
      <c r="B212" s="63" t="s">
        <v>344</v>
      </c>
      <c r="C212" s="13">
        <v>17688.400000000001</v>
      </c>
      <c r="D212" s="13">
        <v>17688.400000000001</v>
      </c>
      <c r="E212" s="13">
        <v>11188.4</v>
      </c>
      <c r="F212" s="13">
        <f t="shared" si="17"/>
        <v>-6500.0000000000018</v>
      </c>
      <c r="G212" s="14" t="s">
        <v>258</v>
      </c>
      <c r="H212" s="20">
        <v>19331.099999999999</v>
      </c>
      <c r="I212" s="20">
        <v>19331.099999999999</v>
      </c>
      <c r="J212" s="20">
        <v>19331.099999999999</v>
      </c>
      <c r="K212" s="13">
        <f t="shared" si="18"/>
        <v>0</v>
      </c>
      <c r="L212" s="20">
        <v>18639.099999999999</v>
      </c>
      <c r="M212" s="20">
        <v>18639.099999999999</v>
      </c>
      <c r="N212" s="20">
        <v>18639.099999999999</v>
      </c>
      <c r="O212" s="13">
        <f t="shared" si="19"/>
        <v>0</v>
      </c>
    </row>
    <row r="213" spans="1:250" ht="141.75" x14ac:dyDescent="0.25">
      <c r="A213" s="7" t="s">
        <v>345</v>
      </c>
      <c r="B213" s="19" t="s">
        <v>346</v>
      </c>
      <c r="C213" s="13">
        <v>3287.2</v>
      </c>
      <c r="D213" s="13">
        <v>3287.2</v>
      </c>
      <c r="E213" s="13">
        <v>3287.2</v>
      </c>
      <c r="F213" s="13">
        <f t="shared" si="17"/>
        <v>0</v>
      </c>
      <c r="G213" s="14"/>
      <c r="H213" s="13">
        <v>3287.2</v>
      </c>
      <c r="I213" s="13">
        <v>3287.2</v>
      </c>
      <c r="J213" s="13">
        <v>3287.2</v>
      </c>
      <c r="K213" s="13">
        <f t="shared" si="18"/>
        <v>0</v>
      </c>
      <c r="L213" s="13">
        <v>3287.2</v>
      </c>
      <c r="M213" s="13">
        <v>3287.2</v>
      </c>
      <c r="N213" s="13">
        <v>3287.2</v>
      </c>
      <c r="O213" s="13">
        <f t="shared" si="19"/>
        <v>0</v>
      </c>
    </row>
    <row r="214" spans="1:250" ht="110.25" x14ac:dyDescent="0.25">
      <c r="A214" s="7" t="s">
        <v>345</v>
      </c>
      <c r="B214" s="19" t="s">
        <v>347</v>
      </c>
      <c r="C214" s="13">
        <v>4800.2</v>
      </c>
      <c r="D214" s="13">
        <v>4800.2</v>
      </c>
      <c r="E214" s="13">
        <v>4800.2</v>
      </c>
      <c r="F214" s="13">
        <f t="shared" si="17"/>
        <v>0</v>
      </c>
      <c r="G214" s="14"/>
      <c r="H214" s="13">
        <v>4814.1000000000004</v>
      </c>
      <c r="I214" s="13">
        <v>4814.1000000000004</v>
      </c>
      <c r="J214" s="13">
        <v>4814.1000000000004</v>
      </c>
      <c r="K214" s="13">
        <f t="shared" si="18"/>
        <v>0</v>
      </c>
      <c r="L214" s="13">
        <v>4828.7</v>
      </c>
      <c r="M214" s="13">
        <v>4828.7</v>
      </c>
      <c r="N214" s="13">
        <v>4828.7</v>
      </c>
      <c r="O214" s="13">
        <f t="shared" si="19"/>
        <v>0</v>
      </c>
    </row>
    <row r="215" spans="1:250" ht="141.75" x14ac:dyDescent="0.25">
      <c r="A215" s="7" t="s">
        <v>345</v>
      </c>
      <c r="B215" s="19" t="s">
        <v>348</v>
      </c>
      <c r="C215" s="64">
        <v>61366.6</v>
      </c>
      <c r="D215" s="64">
        <v>61366.6</v>
      </c>
      <c r="E215" s="64">
        <v>61366.6</v>
      </c>
      <c r="F215" s="13">
        <f t="shared" si="17"/>
        <v>0</v>
      </c>
      <c r="G215" s="14"/>
      <c r="H215" s="64">
        <v>61371.6</v>
      </c>
      <c r="I215" s="64">
        <v>61371.6</v>
      </c>
      <c r="J215" s="64">
        <v>61371.6</v>
      </c>
      <c r="K215" s="13">
        <f t="shared" si="18"/>
        <v>0</v>
      </c>
      <c r="L215" s="13">
        <v>61376.7</v>
      </c>
      <c r="M215" s="13">
        <v>61376.7</v>
      </c>
      <c r="N215" s="13">
        <v>61376.7</v>
      </c>
      <c r="O215" s="13">
        <f t="shared" si="19"/>
        <v>0</v>
      </c>
    </row>
    <row r="216" spans="1:250" ht="110.25" x14ac:dyDescent="0.25">
      <c r="A216" s="7" t="s">
        <v>345</v>
      </c>
      <c r="B216" s="19" t="s">
        <v>349</v>
      </c>
      <c r="C216" s="13">
        <v>978023.4</v>
      </c>
      <c r="D216" s="13">
        <v>978023.4</v>
      </c>
      <c r="E216" s="13">
        <v>978023.4</v>
      </c>
      <c r="F216" s="13">
        <f t="shared" si="17"/>
        <v>0</v>
      </c>
      <c r="G216" s="14"/>
      <c r="H216" s="13">
        <v>978820.3</v>
      </c>
      <c r="I216" s="13">
        <v>978820.3</v>
      </c>
      <c r="J216" s="13">
        <v>978820.3</v>
      </c>
      <c r="K216" s="13">
        <f t="shared" si="18"/>
        <v>0</v>
      </c>
      <c r="L216" s="13">
        <v>979649.2</v>
      </c>
      <c r="M216" s="13">
        <v>979649.2</v>
      </c>
      <c r="N216" s="13">
        <v>979649.2</v>
      </c>
      <c r="O216" s="13">
        <f t="shared" si="19"/>
        <v>0</v>
      </c>
    </row>
    <row r="217" spans="1:250" ht="78.75" x14ac:dyDescent="0.25">
      <c r="A217" s="7" t="s">
        <v>345</v>
      </c>
      <c r="B217" s="19" t="s">
        <v>350</v>
      </c>
      <c r="C217" s="13">
        <v>669827.9</v>
      </c>
      <c r="D217" s="13">
        <v>669827.9</v>
      </c>
      <c r="E217" s="13">
        <v>669827.9</v>
      </c>
      <c r="F217" s="13">
        <f t="shared" si="17"/>
        <v>0</v>
      </c>
      <c r="G217" s="14"/>
      <c r="H217" s="13">
        <v>670431.1</v>
      </c>
      <c r="I217" s="13">
        <v>670431.1</v>
      </c>
      <c r="J217" s="13">
        <v>670431.1</v>
      </c>
      <c r="K217" s="13">
        <f t="shared" si="18"/>
        <v>0</v>
      </c>
      <c r="L217" s="13">
        <v>671058.4</v>
      </c>
      <c r="M217" s="13">
        <v>671058.4</v>
      </c>
      <c r="N217" s="13">
        <v>671058.4</v>
      </c>
      <c r="O217" s="13">
        <f t="shared" si="19"/>
        <v>0</v>
      </c>
    </row>
    <row r="218" spans="1:250" ht="78.75" x14ac:dyDescent="0.25">
      <c r="A218" s="7" t="s">
        <v>345</v>
      </c>
      <c r="B218" s="19" t="s">
        <v>351</v>
      </c>
      <c r="C218" s="13">
        <v>33081</v>
      </c>
      <c r="D218" s="13">
        <v>33081</v>
      </c>
      <c r="E218" s="13">
        <v>33081</v>
      </c>
      <c r="F218" s="13">
        <f t="shared" si="17"/>
        <v>0</v>
      </c>
      <c r="G218" s="14"/>
      <c r="H218" s="13">
        <v>33081</v>
      </c>
      <c r="I218" s="13">
        <v>33081</v>
      </c>
      <c r="J218" s="13">
        <v>33081</v>
      </c>
      <c r="K218" s="13">
        <f t="shared" si="18"/>
        <v>0</v>
      </c>
      <c r="L218" s="13">
        <v>33081</v>
      </c>
      <c r="M218" s="13">
        <v>33081</v>
      </c>
      <c r="N218" s="13">
        <v>33081</v>
      </c>
      <c r="O218" s="13">
        <f t="shared" si="19"/>
        <v>0</v>
      </c>
    </row>
    <row r="219" spans="1:250" ht="141.75" x14ac:dyDescent="0.25">
      <c r="A219" s="7" t="s">
        <v>345</v>
      </c>
      <c r="B219" s="19" t="s">
        <v>352</v>
      </c>
      <c r="C219" s="13">
        <v>2362.1</v>
      </c>
      <c r="D219" s="13">
        <v>2561.9</v>
      </c>
      <c r="E219" s="13">
        <v>2561.9</v>
      </c>
      <c r="F219" s="13">
        <f t="shared" si="17"/>
        <v>0</v>
      </c>
      <c r="G219" s="14"/>
      <c r="H219" s="13">
        <v>0</v>
      </c>
      <c r="I219" s="13">
        <v>0</v>
      </c>
      <c r="J219" s="13">
        <v>0</v>
      </c>
      <c r="K219" s="13">
        <f t="shared" si="18"/>
        <v>0</v>
      </c>
      <c r="L219" s="13">
        <v>0</v>
      </c>
      <c r="M219" s="13">
        <v>0</v>
      </c>
      <c r="N219" s="13">
        <v>0</v>
      </c>
      <c r="O219" s="13">
        <f t="shared" si="19"/>
        <v>0</v>
      </c>
    </row>
    <row r="220" spans="1:250" ht="47.25" x14ac:dyDescent="0.25">
      <c r="A220" s="7" t="s">
        <v>353</v>
      </c>
      <c r="B220" s="19" t="s">
        <v>354</v>
      </c>
      <c r="C220" s="13">
        <v>103612</v>
      </c>
      <c r="D220" s="13">
        <v>103612</v>
      </c>
      <c r="E220" s="13">
        <v>103612</v>
      </c>
      <c r="F220" s="13">
        <f t="shared" si="17"/>
        <v>0</v>
      </c>
      <c r="G220" s="14"/>
      <c r="H220" s="20">
        <v>104864.3</v>
      </c>
      <c r="I220" s="20">
        <v>104864.3</v>
      </c>
      <c r="J220" s="20">
        <v>104864.3</v>
      </c>
      <c r="K220" s="13">
        <f t="shared" si="18"/>
        <v>0</v>
      </c>
      <c r="L220" s="20">
        <v>106161.7</v>
      </c>
      <c r="M220" s="20">
        <v>106161.7</v>
      </c>
      <c r="N220" s="20">
        <v>106161.7</v>
      </c>
      <c r="O220" s="13">
        <f t="shared" si="19"/>
        <v>0</v>
      </c>
    </row>
    <row r="221" spans="1:250" ht="78.75" x14ac:dyDescent="0.25">
      <c r="A221" s="7" t="s">
        <v>355</v>
      </c>
      <c r="B221" s="19" t="s">
        <v>356</v>
      </c>
      <c r="C221" s="13">
        <v>28059.1</v>
      </c>
      <c r="D221" s="13">
        <v>28059.1</v>
      </c>
      <c r="E221" s="13">
        <v>28059.1</v>
      </c>
      <c r="F221" s="13">
        <f t="shared" si="17"/>
        <v>0</v>
      </c>
      <c r="G221" s="14"/>
      <c r="H221" s="13">
        <v>28059.1</v>
      </c>
      <c r="I221" s="13">
        <v>28059.1</v>
      </c>
      <c r="J221" s="13">
        <v>28059.1</v>
      </c>
      <c r="K221" s="13">
        <f t="shared" si="18"/>
        <v>0</v>
      </c>
      <c r="L221" s="13">
        <v>28059.1</v>
      </c>
      <c r="M221" s="13">
        <v>28059.1</v>
      </c>
      <c r="N221" s="13">
        <v>28059.1</v>
      </c>
      <c r="O221" s="13">
        <f t="shared" si="19"/>
        <v>0</v>
      </c>
    </row>
    <row r="222" spans="1:250" ht="63" x14ac:dyDescent="0.25">
      <c r="A222" s="7" t="s">
        <v>357</v>
      </c>
      <c r="B222" s="19" t="s">
        <v>358</v>
      </c>
      <c r="C222" s="13">
        <v>39590.400000000001</v>
      </c>
      <c r="D222" s="13">
        <v>16449.599999999999</v>
      </c>
      <c r="E222" s="13">
        <v>16449.599999999999</v>
      </c>
      <c r="F222" s="13">
        <f t="shared" si="17"/>
        <v>0</v>
      </c>
      <c r="G222" s="14"/>
      <c r="H222" s="13">
        <v>39590.400000000001</v>
      </c>
      <c r="I222" s="13">
        <v>39590.400000000001</v>
      </c>
      <c r="J222" s="13">
        <v>39590.400000000001</v>
      </c>
      <c r="K222" s="13">
        <f t="shared" si="18"/>
        <v>0</v>
      </c>
      <c r="L222" s="13">
        <v>51863.6</v>
      </c>
      <c r="M222" s="13">
        <v>51863.6</v>
      </c>
      <c r="N222" s="13">
        <v>51863.6</v>
      </c>
      <c r="O222" s="13">
        <f t="shared" si="19"/>
        <v>0</v>
      </c>
    </row>
    <row r="223" spans="1:250" ht="63" x14ac:dyDescent="0.25">
      <c r="A223" s="7" t="s">
        <v>359</v>
      </c>
      <c r="B223" s="19" t="s">
        <v>360</v>
      </c>
      <c r="C223" s="13">
        <v>3</v>
      </c>
      <c r="D223" s="13">
        <v>3</v>
      </c>
      <c r="E223" s="13">
        <v>3</v>
      </c>
      <c r="F223" s="13">
        <f t="shared" si="17"/>
        <v>0</v>
      </c>
      <c r="G223" s="14"/>
      <c r="H223" s="20">
        <v>3.1</v>
      </c>
      <c r="I223" s="20">
        <v>3.1</v>
      </c>
      <c r="J223" s="20">
        <v>3.1</v>
      </c>
      <c r="K223" s="13">
        <f t="shared" si="18"/>
        <v>0</v>
      </c>
      <c r="L223" s="20">
        <v>2.8</v>
      </c>
      <c r="M223" s="20">
        <v>2.8</v>
      </c>
      <c r="N223" s="20">
        <v>2.8</v>
      </c>
      <c r="O223" s="13">
        <f t="shared" si="19"/>
        <v>0</v>
      </c>
    </row>
    <row r="224" spans="1:250" ht="63" x14ac:dyDescent="0.25">
      <c r="A224" s="7" t="s">
        <v>361</v>
      </c>
      <c r="B224" s="19" t="s">
        <v>362</v>
      </c>
      <c r="C224" s="13">
        <v>16902.599999999999</v>
      </c>
      <c r="D224" s="13">
        <v>16905.599999999999</v>
      </c>
      <c r="E224" s="13">
        <v>16872</v>
      </c>
      <c r="F224" s="13">
        <f t="shared" si="17"/>
        <v>-33.599999999998545</v>
      </c>
      <c r="G224" s="14" t="s">
        <v>258</v>
      </c>
      <c r="H224" s="20">
        <v>17578.8</v>
      </c>
      <c r="I224" s="20">
        <v>17578.8</v>
      </c>
      <c r="J224" s="20">
        <v>17578.8</v>
      </c>
      <c r="K224" s="13">
        <f t="shared" si="18"/>
        <v>0</v>
      </c>
      <c r="L224" s="20">
        <v>18282</v>
      </c>
      <c r="M224" s="20">
        <v>18282</v>
      </c>
      <c r="N224" s="20">
        <v>18282</v>
      </c>
      <c r="O224" s="13">
        <f t="shared" si="19"/>
        <v>0</v>
      </c>
    </row>
    <row r="225" spans="1:15" ht="31.5" x14ac:dyDescent="0.25">
      <c r="A225" s="7" t="s">
        <v>363</v>
      </c>
      <c r="B225" s="19" t="s">
        <v>364</v>
      </c>
      <c r="C225" s="13">
        <v>100852.3</v>
      </c>
      <c r="D225" s="13">
        <v>100852.3</v>
      </c>
      <c r="E225" s="13">
        <v>100852.3</v>
      </c>
      <c r="F225" s="13">
        <f t="shared" si="17"/>
        <v>0</v>
      </c>
      <c r="G225" s="14"/>
      <c r="H225" s="20">
        <v>100842</v>
      </c>
      <c r="I225" s="20">
        <v>100842</v>
      </c>
      <c r="J225" s="20">
        <v>100842</v>
      </c>
      <c r="K225" s="13">
        <f t="shared" si="18"/>
        <v>0</v>
      </c>
      <c r="L225" s="20">
        <v>100842</v>
      </c>
      <c r="M225" s="20">
        <v>100842</v>
      </c>
      <c r="N225" s="20">
        <v>100842</v>
      </c>
      <c r="O225" s="13">
        <f t="shared" si="19"/>
        <v>0</v>
      </c>
    </row>
    <row r="226" spans="1:15" ht="63" x14ac:dyDescent="0.25">
      <c r="A226" s="7" t="s">
        <v>365</v>
      </c>
      <c r="B226" s="19" t="s">
        <v>366</v>
      </c>
      <c r="C226" s="13">
        <v>17904</v>
      </c>
      <c r="D226" s="13">
        <v>17904</v>
      </c>
      <c r="E226" s="13">
        <v>17904</v>
      </c>
      <c r="F226" s="13">
        <f t="shared" si="17"/>
        <v>0</v>
      </c>
      <c r="G226" s="14"/>
      <c r="H226" s="20">
        <v>17911.5</v>
      </c>
      <c r="I226" s="20">
        <v>17911.5</v>
      </c>
      <c r="J226" s="20">
        <v>17911.5</v>
      </c>
      <c r="K226" s="13">
        <f t="shared" si="18"/>
        <v>0</v>
      </c>
      <c r="L226" s="20">
        <v>17792.3</v>
      </c>
      <c r="M226" s="20">
        <v>17792.3</v>
      </c>
      <c r="N226" s="20">
        <v>17792.3</v>
      </c>
      <c r="O226" s="13">
        <f t="shared" si="19"/>
        <v>0</v>
      </c>
    </row>
    <row r="227" spans="1:15" ht="31.5" x14ac:dyDescent="0.25">
      <c r="A227" s="7" t="s">
        <v>367</v>
      </c>
      <c r="B227" s="19" t="s">
        <v>368</v>
      </c>
      <c r="C227" s="13">
        <v>4595.6000000000004</v>
      </c>
      <c r="D227" s="13">
        <v>5276.3</v>
      </c>
      <c r="E227" s="13">
        <v>5276.3</v>
      </c>
      <c r="F227" s="13">
        <f t="shared" si="17"/>
        <v>0</v>
      </c>
      <c r="G227" s="14"/>
      <c r="H227" s="20">
        <v>4929</v>
      </c>
      <c r="I227" s="20">
        <v>4929</v>
      </c>
      <c r="J227" s="20">
        <v>4929</v>
      </c>
      <c r="K227" s="13">
        <f t="shared" si="18"/>
        <v>0</v>
      </c>
      <c r="L227" s="20">
        <v>5153.7</v>
      </c>
      <c r="M227" s="20">
        <v>5153.7</v>
      </c>
      <c r="N227" s="20">
        <v>5153.7</v>
      </c>
      <c r="O227" s="13">
        <f t="shared" si="19"/>
        <v>0</v>
      </c>
    </row>
    <row r="228" spans="1:15" ht="204.75" x14ac:dyDescent="0.25">
      <c r="A228" s="65" t="s">
        <v>369</v>
      </c>
      <c r="B228" s="19" t="s">
        <v>325</v>
      </c>
      <c r="C228" s="13">
        <v>0</v>
      </c>
      <c r="D228" s="13">
        <v>0</v>
      </c>
      <c r="E228" s="13">
        <v>0</v>
      </c>
      <c r="F228" s="13">
        <f t="shared" si="17"/>
        <v>0</v>
      </c>
      <c r="G228" s="14"/>
      <c r="H228" s="20">
        <v>0</v>
      </c>
      <c r="I228" s="20">
        <v>0</v>
      </c>
      <c r="J228" s="20">
        <v>0</v>
      </c>
      <c r="K228" s="13">
        <f t="shared" si="18"/>
        <v>0</v>
      </c>
      <c r="L228" s="20">
        <v>0</v>
      </c>
      <c r="M228" s="20">
        <v>0</v>
      </c>
      <c r="N228" s="20">
        <v>0</v>
      </c>
      <c r="O228" s="13">
        <f t="shared" si="19"/>
        <v>0</v>
      </c>
    </row>
    <row r="229" spans="1:15" ht="47.25" x14ac:dyDescent="0.25">
      <c r="A229" s="65" t="s">
        <v>369</v>
      </c>
      <c r="B229" s="63" t="s">
        <v>370</v>
      </c>
      <c r="C229" s="13">
        <v>161.30000000000001</v>
      </c>
      <c r="D229" s="13">
        <v>161.30000000000001</v>
      </c>
      <c r="E229" s="13">
        <v>161.30000000000001</v>
      </c>
      <c r="F229" s="13">
        <f t="shared" si="17"/>
        <v>0</v>
      </c>
      <c r="G229" s="14"/>
      <c r="H229" s="13">
        <v>161.30000000000001</v>
      </c>
      <c r="I229" s="13">
        <v>161.30000000000001</v>
      </c>
      <c r="J229" s="13">
        <v>161.30000000000001</v>
      </c>
      <c r="K229" s="13">
        <f t="shared" si="18"/>
        <v>0</v>
      </c>
      <c r="L229" s="13">
        <v>161.30000000000001</v>
      </c>
      <c r="M229" s="13">
        <v>161.30000000000001</v>
      </c>
      <c r="N229" s="13">
        <v>161.30000000000001</v>
      </c>
      <c r="O229" s="13">
        <f t="shared" si="19"/>
        <v>0</v>
      </c>
    </row>
    <row r="230" spans="1:15" ht="15.75" x14ac:dyDescent="0.25">
      <c r="A230" s="10" t="s">
        <v>371</v>
      </c>
      <c r="B230" s="11" t="s">
        <v>372</v>
      </c>
      <c r="C230" s="12">
        <f>SUM(C231:C239)</f>
        <v>98274.900000000009</v>
      </c>
      <c r="D230" s="12">
        <f>SUM(D231:D239)</f>
        <v>98274.900000000009</v>
      </c>
      <c r="E230" s="12">
        <f>SUM(E231:E239)</f>
        <v>98274.900000000009</v>
      </c>
      <c r="F230" s="13">
        <f t="shared" si="17"/>
        <v>0</v>
      </c>
      <c r="G230" s="14"/>
      <c r="H230" s="12">
        <f>SUM(H231:H237)</f>
        <v>89356.5</v>
      </c>
      <c r="I230" s="12">
        <f>SUM(I231:I237)</f>
        <v>89356.5</v>
      </c>
      <c r="J230" s="12">
        <f>SUM(J231:J237)</f>
        <v>89356.5</v>
      </c>
      <c r="K230" s="13">
        <f t="shared" si="18"/>
        <v>0</v>
      </c>
      <c r="L230" s="12">
        <f>SUM(L231:L237)</f>
        <v>89760.7</v>
      </c>
      <c r="M230" s="12">
        <f>SUM(M231:M237)</f>
        <v>89760.7</v>
      </c>
      <c r="N230" s="12">
        <f>SUM(N231:N237)</f>
        <v>89760.7</v>
      </c>
      <c r="O230" s="13">
        <f t="shared" si="19"/>
        <v>0</v>
      </c>
    </row>
    <row r="231" spans="1:15" ht="78.75" x14ac:dyDescent="0.25">
      <c r="A231" s="7" t="s">
        <v>373</v>
      </c>
      <c r="B231" s="63" t="s">
        <v>374</v>
      </c>
      <c r="C231" s="13">
        <v>8664.1</v>
      </c>
      <c r="D231" s="13">
        <v>8664.1</v>
      </c>
      <c r="E231" s="13">
        <v>8664.1</v>
      </c>
      <c r="F231" s="13">
        <f t="shared" si="17"/>
        <v>0</v>
      </c>
      <c r="G231" s="14"/>
      <c r="H231" s="13">
        <v>8541</v>
      </c>
      <c r="I231" s="13">
        <v>8541</v>
      </c>
      <c r="J231" s="13">
        <v>8541</v>
      </c>
      <c r="K231" s="13">
        <f t="shared" si="18"/>
        <v>0</v>
      </c>
      <c r="L231" s="13">
        <v>8541</v>
      </c>
      <c r="M231" s="13">
        <v>8541</v>
      </c>
      <c r="N231" s="13">
        <v>8541</v>
      </c>
      <c r="O231" s="13">
        <f t="shared" si="19"/>
        <v>0</v>
      </c>
    </row>
    <row r="232" spans="1:15" ht="78.75" x14ac:dyDescent="0.25">
      <c r="A232" s="7" t="s">
        <v>375</v>
      </c>
      <c r="B232" s="63" t="s">
        <v>376</v>
      </c>
      <c r="C232" s="13">
        <v>80133.5</v>
      </c>
      <c r="D232" s="13">
        <v>80133.5</v>
      </c>
      <c r="E232" s="13">
        <v>80133.5</v>
      </c>
      <c r="F232" s="13">
        <f t="shared" si="17"/>
        <v>0</v>
      </c>
      <c r="G232" s="14"/>
      <c r="H232" s="20">
        <v>80133.5</v>
      </c>
      <c r="I232" s="20">
        <v>80133.5</v>
      </c>
      <c r="J232" s="20">
        <v>80133.5</v>
      </c>
      <c r="K232" s="13">
        <f t="shared" si="18"/>
        <v>0</v>
      </c>
      <c r="L232" s="20">
        <v>80133.5</v>
      </c>
      <c r="M232" s="20">
        <v>80133.5</v>
      </c>
      <c r="N232" s="20">
        <v>80133.5</v>
      </c>
      <c r="O232" s="13">
        <f t="shared" si="19"/>
        <v>0</v>
      </c>
    </row>
    <row r="233" spans="1:15" ht="47.25" x14ac:dyDescent="0.25">
      <c r="A233" s="7" t="s">
        <v>377</v>
      </c>
      <c r="B233" s="63" t="s">
        <v>378</v>
      </c>
      <c r="C233" s="13">
        <v>2500</v>
      </c>
      <c r="D233" s="13">
        <v>2500</v>
      </c>
      <c r="E233" s="13">
        <v>2500</v>
      </c>
      <c r="F233" s="13">
        <f t="shared" si="17"/>
        <v>0</v>
      </c>
      <c r="G233" s="14"/>
      <c r="H233" s="20">
        <v>0</v>
      </c>
      <c r="I233" s="20">
        <v>0</v>
      </c>
      <c r="J233" s="20">
        <v>0</v>
      </c>
      <c r="K233" s="13">
        <f t="shared" si="18"/>
        <v>0</v>
      </c>
      <c r="L233" s="20">
        <v>0</v>
      </c>
      <c r="M233" s="20">
        <v>0</v>
      </c>
      <c r="N233" s="20">
        <v>0</v>
      </c>
      <c r="O233" s="13">
        <f t="shared" si="19"/>
        <v>0</v>
      </c>
    </row>
    <row r="234" spans="1:15" ht="47.25" x14ac:dyDescent="0.25">
      <c r="A234" s="7" t="s">
        <v>379</v>
      </c>
      <c r="B234" s="63" t="s">
        <v>380</v>
      </c>
      <c r="C234" s="13">
        <v>682</v>
      </c>
      <c r="D234" s="13">
        <v>682</v>
      </c>
      <c r="E234" s="13">
        <v>682</v>
      </c>
      <c r="F234" s="13">
        <f t="shared" si="17"/>
        <v>0</v>
      </c>
      <c r="G234" s="14"/>
      <c r="H234" s="20">
        <v>682</v>
      </c>
      <c r="I234" s="20">
        <v>682</v>
      </c>
      <c r="J234" s="20">
        <v>682</v>
      </c>
      <c r="K234" s="13">
        <f t="shared" si="18"/>
        <v>0</v>
      </c>
      <c r="L234" s="20">
        <v>682</v>
      </c>
      <c r="M234" s="20">
        <v>682</v>
      </c>
      <c r="N234" s="20">
        <v>682</v>
      </c>
      <c r="O234" s="13">
        <f t="shared" si="19"/>
        <v>0</v>
      </c>
    </row>
    <row r="235" spans="1:15" ht="63" x14ac:dyDescent="0.25">
      <c r="A235" s="7" t="s">
        <v>379</v>
      </c>
      <c r="B235" s="63" t="s">
        <v>381</v>
      </c>
      <c r="C235" s="13">
        <v>2000</v>
      </c>
      <c r="D235" s="13">
        <v>2000</v>
      </c>
      <c r="E235" s="13">
        <v>2000</v>
      </c>
      <c r="F235" s="13">
        <f t="shared" si="17"/>
        <v>0</v>
      </c>
      <c r="G235" s="14"/>
      <c r="H235" s="20"/>
      <c r="I235" s="20">
        <v>0</v>
      </c>
      <c r="J235" s="20">
        <v>0</v>
      </c>
      <c r="K235" s="13">
        <f t="shared" si="18"/>
        <v>0</v>
      </c>
      <c r="L235" s="20"/>
      <c r="M235" s="20">
        <v>0</v>
      </c>
      <c r="N235" s="20">
        <v>0</v>
      </c>
      <c r="O235" s="13">
        <f t="shared" si="19"/>
        <v>0</v>
      </c>
    </row>
    <row r="236" spans="1:15" ht="47.25" x14ac:dyDescent="0.25">
      <c r="A236" s="7" t="s">
        <v>379</v>
      </c>
      <c r="B236" s="63" t="s">
        <v>382</v>
      </c>
      <c r="C236" s="13">
        <v>3214.5</v>
      </c>
      <c r="D236" s="13">
        <v>3214.5</v>
      </c>
      <c r="E236" s="13">
        <v>3214.5</v>
      </c>
      <c r="F236" s="13">
        <f t="shared" si="17"/>
        <v>0</v>
      </c>
      <c r="G236" s="14"/>
      <c r="H236" s="20"/>
      <c r="I236" s="20">
        <v>0</v>
      </c>
      <c r="J236" s="20">
        <v>0</v>
      </c>
      <c r="K236" s="13">
        <f t="shared" si="18"/>
        <v>0</v>
      </c>
      <c r="L236" s="20"/>
      <c r="M236" s="20">
        <v>0</v>
      </c>
      <c r="N236" s="20">
        <v>0</v>
      </c>
      <c r="O236" s="13">
        <f t="shared" si="19"/>
        <v>0</v>
      </c>
    </row>
    <row r="237" spans="1:15" ht="63" x14ac:dyDescent="0.25">
      <c r="A237" s="7" t="s">
        <v>379</v>
      </c>
      <c r="B237" s="63" t="s">
        <v>383</v>
      </c>
      <c r="C237" s="13">
        <v>0</v>
      </c>
      <c r="D237" s="13">
        <v>0</v>
      </c>
      <c r="E237" s="13">
        <v>0</v>
      </c>
      <c r="F237" s="13">
        <f t="shared" si="17"/>
        <v>0</v>
      </c>
      <c r="G237" s="14"/>
      <c r="H237" s="20">
        <v>0</v>
      </c>
      <c r="I237" s="20">
        <v>0</v>
      </c>
      <c r="J237" s="20">
        <v>0</v>
      </c>
      <c r="K237" s="13">
        <f t="shared" si="18"/>
        <v>0</v>
      </c>
      <c r="L237" s="20">
        <v>404.2</v>
      </c>
      <c r="M237" s="20">
        <v>404.2</v>
      </c>
      <c r="N237" s="20">
        <v>404.2</v>
      </c>
      <c r="O237" s="13">
        <f t="shared" si="19"/>
        <v>0</v>
      </c>
    </row>
    <row r="238" spans="1:15" ht="47.25" x14ac:dyDescent="0.25">
      <c r="A238" s="7" t="s">
        <v>384</v>
      </c>
      <c r="B238" s="63" t="s">
        <v>385</v>
      </c>
      <c r="C238" s="13">
        <v>465.7</v>
      </c>
      <c r="D238" s="13">
        <v>465.7</v>
      </c>
      <c r="E238" s="13">
        <v>465.7</v>
      </c>
      <c r="F238" s="13">
        <f t="shared" si="17"/>
        <v>0</v>
      </c>
      <c r="G238" s="14"/>
      <c r="H238" s="20"/>
      <c r="I238" s="20">
        <v>0</v>
      </c>
      <c r="J238" s="20">
        <v>0</v>
      </c>
      <c r="K238" s="13">
        <f t="shared" si="18"/>
        <v>0</v>
      </c>
      <c r="L238" s="20"/>
      <c r="M238" s="20">
        <v>0</v>
      </c>
      <c r="N238" s="20">
        <v>0</v>
      </c>
      <c r="O238" s="13">
        <f t="shared" si="19"/>
        <v>0</v>
      </c>
    </row>
    <row r="239" spans="1:15" ht="47.25" x14ac:dyDescent="0.25">
      <c r="A239" s="7" t="s">
        <v>384</v>
      </c>
      <c r="B239" s="63" t="s">
        <v>386</v>
      </c>
      <c r="C239" s="13">
        <v>615.1</v>
      </c>
      <c r="D239" s="13">
        <v>615.1</v>
      </c>
      <c r="E239" s="13">
        <v>615.1</v>
      </c>
      <c r="F239" s="13">
        <f t="shared" si="17"/>
        <v>0</v>
      </c>
      <c r="G239" s="14"/>
      <c r="H239" s="20"/>
      <c r="I239" s="20">
        <v>0</v>
      </c>
      <c r="J239" s="20">
        <v>0</v>
      </c>
      <c r="K239" s="13">
        <f t="shared" si="18"/>
        <v>0</v>
      </c>
      <c r="L239" s="20"/>
      <c r="M239" s="20">
        <v>0</v>
      </c>
      <c r="N239" s="20">
        <v>0</v>
      </c>
      <c r="O239" s="13">
        <f t="shared" si="19"/>
        <v>0</v>
      </c>
    </row>
    <row r="240" spans="1:15" ht="31.5" x14ac:dyDescent="0.25">
      <c r="A240" s="10" t="s">
        <v>387</v>
      </c>
      <c r="B240" s="11" t="s">
        <v>388</v>
      </c>
      <c r="C240" s="12">
        <f>C241</f>
        <v>270</v>
      </c>
      <c r="D240" s="12">
        <f>SUM(D241:D243)</f>
        <v>387.6</v>
      </c>
      <c r="E240" s="12">
        <f>SUM(E241:E243)</f>
        <v>390</v>
      </c>
      <c r="F240" s="13">
        <f t="shared" si="17"/>
        <v>2.3999999999999773</v>
      </c>
      <c r="G240" s="14"/>
      <c r="H240" s="12">
        <v>0</v>
      </c>
      <c r="I240" s="12">
        <v>0</v>
      </c>
      <c r="J240" s="12">
        <v>0</v>
      </c>
      <c r="K240" s="13">
        <f t="shared" si="18"/>
        <v>0</v>
      </c>
      <c r="L240" s="12">
        <v>0</v>
      </c>
      <c r="M240" s="12">
        <v>0</v>
      </c>
      <c r="N240" s="12">
        <v>0</v>
      </c>
      <c r="O240" s="13">
        <f t="shared" si="19"/>
        <v>0</v>
      </c>
    </row>
    <row r="241" spans="1:24" ht="47.25" x14ac:dyDescent="0.25">
      <c r="A241" s="21" t="s">
        <v>389</v>
      </c>
      <c r="B241" s="19" t="s">
        <v>390</v>
      </c>
      <c r="C241" s="13">
        <v>270</v>
      </c>
      <c r="D241" s="13">
        <v>273.60000000000002</v>
      </c>
      <c r="E241" s="13">
        <v>276</v>
      </c>
      <c r="F241" s="13">
        <f t="shared" si="17"/>
        <v>2.3999999999999773</v>
      </c>
      <c r="G241" s="14" t="s">
        <v>208</v>
      </c>
      <c r="H241" s="12"/>
      <c r="I241" s="13">
        <v>0</v>
      </c>
      <c r="J241" s="13">
        <v>0</v>
      </c>
      <c r="K241" s="13">
        <f t="shared" si="18"/>
        <v>0</v>
      </c>
      <c r="L241" s="12"/>
      <c r="M241" s="13">
        <v>0</v>
      </c>
      <c r="N241" s="13">
        <v>0</v>
      </c>
      <c r="O241" s="13">
        <f t="shared" si="19"/>
        <v>0</v>
      </c>
    </row>
    <row r="242" spans="1:24" ht="47.25" x14ac:dyDescent="0.25">
      <c r="A242" s="21" t="s">
        <v>391</v>
      </c>
      <c r="B242" s="19" t="s">
        <v>390</v>
      </c>
      <c r="C242" s="13">
        <v>0</v>
      </c>
      <c r="D242" s="13">
        <v>75</v>
      </c>
      <c r="E242" s="13">
        <v>75</v>
      </c>
      <c r="F242" s="13">
        <f t="shared" si="17"/>
        <v>0</v>
      </c>
      <c r="G242" s="14"/>
      <c r="H242" s="12"/>
      <c r="I242" s="13">
        <v>0</v>
      </c>
      <c r="J242" s="13">
        <v>0</v>
      </c>
      <c r="K242" s="13">
        <f t="shared" si="18"/>
        <v>0</v>
      </c>
      <c r="L242" s="12"/>
      <c r="M242" s="13">
        <v>0</v>
      </c>
      <c r="N242" s="13">
        <v>0</v>
      </c>
      <c r="O242" s="13">
        <f t="shared" si="19"/>
        <v>0</v>
      </c>
    </row>
    <row r="243" spans="1:24" ht="47.25" x14ac:dyDescent="0.25">
      <c r="A243" s="21" t="s">
        <v>392</v>
      </c>
      <c r="B243" s="19" t="s">
        <v>390</v>
      </c>
      <c r="C243" s="13">
        <v>0</v>
      </c>
      <c r="D243" s="13">
        <v>39</v>
      </c>
      <c r="E243" s="13">
        <v>39</v>
      </c>
      <c r="F243" s="13">
        <f t="shared" si="17"/>
        <v>0</v>
      </c>
      <c r="G243" s="14"/>
      <c r="H243" s="12"/>
      <c r="I243" s="13">
        <v>0</v>
      </c>
      <c r="J243" s="13">
        <v>0</v>
      </c>
      <c r="K243" s="13">
        <f t="shared" si="18"/>
        <v>0</v>
      </c>
      <c r="L243" s="12"/>
      <c r="M243" s="13">
        <v>0</v>
      </c>
      <c r="N243" s="13">
        <v>0</v>
      </c>
      <c r="O243" s="13">
        <f t="shared" si="19"/>
        <v>0</v>
      </c>
    </row>
    <row r="244" spans="1:24" ht="15.75" x14ac:dyDescent="0.25">
      <c r="A244" s="10" t="s">
        <v>393</v>
      </c>
      <c r="B244" s="11" t="s">
        <v>394</v>
      </c>
      <c r="C244" s="39">
        <f>C245+C247</f>
        <v>17.5</v>
      </c>
      <c r="D244" s="39">
        <f>D245+D247+D246</f>
        <v>191.9</v>
      </c>
      <c r="E244" s="39">
        <f>E245+E247+E246</f>
        <v>192</v>
      </c>
      <c r="F244" s="13">
        <f t="shared" si="17"/>
        <v>9.9999999999994316E-2</v>
      </c>
      <c r="G244" s="14"/>
      <c r="H244" s="39">
        <v>0</v>
      </c>
      <c r="I244" s="39">
        <v>0</v>
      </c>
      <c r="J244" s="39">
        <v>0</v>
      </c>
      <c r="K244" s="13">
        <f t="shared" si="18"/>
        <v>0</v>
      </c>
      <c r="L244" s="39">
        <v>0</v>
      </c>
      <c r="M244" s="39">
        <v>0</v>
      </c>
      <c r="N244" s="39">
        <v>0</v>
      </c>
      <c r="O244" s="13">
        <f t="shared" si="19"/>
        <v>0</v>
      </c>
    </row>
    <row r="245" spans="1:24" ht="47.25" x14ac:dyDescent="0.25">
      <c r="A245" s="21" t="s">
        <v>395</v>
      </c>
      <c r="B245" s="19" t="s">
        <v>396</v>
      </c>
      <c r="C245" s="20">
        <v>17.5</v>
      </c>
      <c r="D245" s="20">
        <v>39.9</v>
      </c>
      <c r="E245" s="20">
        <v>39.9</v>
      </c>
      <c r="F245" s="13">
        <f t="shared" si="17"/>
        <v>0</v>
      </c>
      <c r="G245" s="14"/>
      <c r="H245" s="39"/>
      <c r="I245" s="20">
        <v>0</v>
      </c>
      <c r="J245" s="20">
        <v>0</v>
      </c>
      <c r="K245" s="13">
        <f t="shared" si="18"/>
        <v>0</v>
      </c>
      <c r="L245" s="39"/>
      <c r="M245" s="20">
        <v>0</v>
      </c>
      <c r="N245" s="20">
        <v>0</v>
      </c>
      <c r="O245" s="13">
        <f t="shared" si="19"/>
        <v>0</v>
      </c>
    </row>
    <row r="246" spans="1:24" ht="47.25" x14ac:dyDescent="0.25">
      <c r="A246" s="21" t="s">
        <v>397</v>
      </c>
      <c r="B246" s="19" t="s">
        <v>396</v>
      </c>
      <c r="C246" s="20">
        <v>0</v>
      </c>
      <c r="D246" s="20">
        <v>151</v>
      </c>
      <c r="E246" s="20">
        <v>151</v>
      </c>
      <c r="F246" s="13">
        <f t="shared" si="17"/>
        <v>0</v>
      </c>
      <c r="G246" s="14"/>
      <c r="H246" s="39"/>
      <c r="I246" s="20">
        <v>0</v>
      </c>
      <c r="J246" s="20">
        <v>0</v>
      </c>
      <c r="K246" s="13">
        <f t="shared" si="18"/>
        <v>0</v>
      </c>
      <c r="L246" s="39"/>
      <c r="M246" s="20">
        <v>0</v>
      </c>
      <c r="N246" s="20">
        <v>0</v>
      </c>
      <c r="O246" s="13">
        <f t="shared" si="19"/>
        <v>0</v>
      </c>
    </row>
    <row r="247" spans="1:24" ht="47.25" x14ac:dyDescent="0.25">
      <c r="A247" s="21" t="s">
        <v>398</v>
      </c>
      <c r="B247" s="19" t="s">
        <v>396</v>
      </c>
      <c r="C247" s="20">
        <v>0</v>
      </c>
      <c r="D247" s="20">
        <v>1</v>
      </c>
      <c r="E247" s="20">
        <v>1.1000000000000001</v>
      </c>
      <c r="F247" s="13">
        <f t="shared" si="17"/>
        <v>0.10000000000000009</v>
      </c>
      <c r="G247" s="14"/>
      <c r="H247" s="39"/>
      <c r="I247" s="20">
        <v>0</v>
      </c>
      <c r="J247" s="20">
        <v>0</v>
      </c>
      <c r="K247" s="13">
        <f t="shared" si="18"/>
        <v>0</v>
      </c>
      <c r="L247" s="39"/>
      <c r="M247" s="20">
        <v>0</v>
      </c>
      <c r="N247" s="20">
        <v>0</v>
      </c>
      <c r="O247" s="13">
        <f t="shared" si="19"/>
        <v>0</v>
      </c>
    </row>
    <row r="248" spans="1:24" ht="15.75" x14ac:dyDescent="0.25">
      <c r="A248" s="10" t="s">
        <v>399</v>
      </c>
      <c r="B248" s="11" t="s">
        <v>400</v>
      </c>
      <c r="C248" s="12">
        <f>C122+C240+C244</f>
        <v>4121615.6999999997</v>
      </c>
      <c r="D248" s="12">
        <f>D122+D240+D244</f>
        <v>4628070.5000000009</v>
      </c>
      <c r="E248" s="12">
        <f>E122+E240+E244</f>
        <v>4997371</v>
      </c>
      <c r="F248" s="12">
        <f t="shared" si="17"/>
        <v>369300.49999999907</v>
      </c>
      <c r="G248" s="14"/>
      <c r="H248" s="12">
        <f>H122+H240+H244</f>
        <v>3720330.9999999995</v>
      </c>
      <c r="I248" s="12">
        <f>I122+I240+I244</f>
        <v>4100545.1999999997</v>
      </c>
      <c r="J248" s="12">
        <f>J122+J240+J244</f>
        <v>4100545.1999999997</v>
      </c>
      <c r="K248" s="13">
        <f t="shared" si="18"/>
        <v>0</v>
      </c>
      <c r="L248" s="12">
        <f>L122+L240+L244</f>
        <v>3669752.4</v>
      </c>
      <c r="M248" s="12">
        <f>M122+M240+M244</f>
        <v>3669752.4</v>
      </c>
      <c r="N248" s="12">
        <f>N122+N240+N244</f>
        <v>3669752.4</v>
      </c>
      <c r="O248" s="13">
        <f t="shared" si="19"/>
        <v>0</v>
      </c>
    </row>
    <row r="249" spans="1:24" ht="15.75" x14ac:dyDescent="0.25">
      <c r="A249" s="66" t="s">
        <v>401</v>
      </c>
      <c r="B249" s="66" t="s">
        <v>401</v>
      </c>
      <c r="C249" s="12">
        <f>C248+C121</f>
        <v>6437214.2999999998</v>
      </c>
      <c r="D249" s="12">
        <f>D248+D121</f>
        <v>7054673.0000000009</v>
      </c>
      <c r="E249" s="12">
        <f>E248+E121</f>
        <v>7425129.4000000004</v>
      </c>
      <c r="F249" s="12">
        <f t="shared" si="17"/>
        <v>370456.39999999944</v>
      </c>
      <c r="G249" s="13"/>
      <c r="H249" s="12">
        <f>H248+H121</f>
        <v>6194119.1999999993</v>
      </c>
      <c r="I249" s="12">
        <f>I248+I121</f>
        <v>6574333.4000000004</v>
      </c>
      <c r="J249" s="12">
        <f>J248+J121</f>
        <v>6574333.4000000004</v>
      </c>
      <c r="K249" s="13">
        <f t="shared" si="18"/>
        <v>0</v>
      </c>
      <c r="L249" s="12">
        <f>L248+L121</f>
        <v>6289257.7000000002</v>
      </c>
      <c r="M249" s="12">
        <f>M248+M121</f>
        <v>6289257.7000000002</v>
      </c>
      <c r="N249" s="12">
        <f>N248+N121</f>
        <v>6289257.7000000002</v>
      </c>
      <c r="O249" s="13">
        <f t="shared" si="19"/>
        <v>0</v>
      </c>
    </row>
    <row r="250" spans="1:24" x14ac:dyDescent="0.25">
      <c r="B250" s="68"/>
      <c r="C250" s="69"/>
      <c r="D250" s="69"/>
      <c r="E250" s="69"/>
      <c r="F250" s="73"/>
      <c r="G250" s="69"/>
      <c r="H250" s="69"/>
      <c r="I250" s="69"/>
      <c r="J250" s="69"/>
      <c r="K250" s="69"/>
      <c r="L250" s="69"/>
      <c r="M250" s="69"/>
      <c r="N250" s="69"/>
      <c r="O250" s="69"/>
      <c r="P250" s="70"/>
      <c r="Q250" s="70"/>
      <c r="R250" s="70"/>
      <c r="S250" s="70"/>
      <c r="T250" s="70"/>
      <c r="U250" s="70"/>
      <c r="V250" s="70"/>
      <c r="W250" s="70"/>
      <c r="X250" s="70"/>
    </row>
    <row r="251" spans="1:24" x14ac:dyDescent="0.25">
      <c r="B251" s="68"/>
      <c r="C251" s="69"/>
      <c r="D251" s="69"/>
      <c r="E251" s="69"/>
      <c r="F251" s="69"/>
      <c r="G251" s="69"/>
      <c r="H251" s="69"/>
      <c r="I251" s="69"/>
      <c r="J251" s="69"/>
      <c r="K251" s="69"/>
      <c r="L251" s="69"/>
      <c r="M251" s="69"/>
      <c r="N251" s="69"/>
      <c r="O251" s="69"/>
      <c r="P251" s="70"/>
      <c r="Q251" s="70"/>
      <c r="R251" s="70"/>
      <c r="S251" s="70"/>
      <c r="T251" s="70"/>
      <c r="U251" s="70"/>
      <c r="V251" s="70"/>
      <c r="W251" s="70"/>
      <c r="X251" s="70"/>
    </row>
    <row r="252" spans="1:24" x14ac:dyDescent="0.25">
      <c r="B252" s="68"/>
      <c r="C252" s="69"/>
      <c r="D252" s="69"/>
      <c r="E252" s="69"/>
      <c r="F252" s="69"/>
      <c r="G252" s="69"/>
      <c r="H252" s="69"/>
      <c r="I252" s="69"/>
      <c r="J252" s="69"/>
      <c r="K252" s="69"/>
      <c r="L252" s="69"/>
      <c r="M252" s="69"/>
      <c r="N252" s="69"/>
      <c r="O252" s="69"/>
      <c r="P252" s="70"/>
      <c r="Q252" s="70"/>
      <c r="R252" s="70"/>
      <c r="S252" s="70"/>
      <c r="T252" s="70"/>
      <c r="U252" s="70"/>
      <c r="V252" s="70"/>
      <c r="W252" s="70"/>
      <c r="X252" s="70"/>
    </row>
    <row r="253" spans="1:24" x14ac:dyDescent="0.25">
      <c r="B253" s="68"/>
      <c r="C253" s="69"/>
      <c r="D253" s="69"/>
      <c r="E253" s="69"/>
      <c r="F253" s="69"/>
      <c r="G253" s="69"/>
      <c r="H253" s="69"/>
      <c r="I253" s="69"/>
      <c r="J253" s="69"/>
      <c r="K253" s="69"/>
      <c r="L253" s="69"/>
      <c r="M253" s="69"/>
      <c r="N253" s="69"/>
      <c r="O253" s="69"/>
      <c r="P253" s="70"/>
      <c r="Q253" s="70"/>
      <c r="R253" s="70"/>
      <c r="S253" s="70"/>
      <c r="T253" s="70"/>
      <c r="U253" s="70"/>
      <c r="V253" s="70"/>
      <c r="W253" s="70"/>
      <c r="X253" s="70"/>
    </row>
    <row r="254" spans="1:24" x14ac:dyDescent="0.25">
      <c r="B254" s="68"/>
      <c r="C254" s="69"/>
      <c r="D254" s="69"/>
      <c r="E254" s="69"/>
      <c r="F254" s="69"/>
      <c r="G254" s="69"/>
      <c r="H254" s="69"/>
      <c r="I254" s="69"/>
      <c r="J254" s="69"/>
      <c r="K254" s="69"/>
      <c r="L254" s="69"/>
      <c r="M254" s="69"/>
      <c r="N254" s="69"/>
      <c r="O254" s="69"/>
      <c r="P254" s="70"/>
      <c r="Q254" s="70"/>
      <c r="R254" s="70"/>
      <c r="S254" s="70"/>
      <c r="T254" s="70"/>
      <c r="U254" s="70"/>
      <c r="V254" s="70"/>
      <c r="W254" s="70"/>
      <c r="X254" s="70"/>
    </row>
    <row r="255" spans="1:24" x14ac:dyDescent="0.25">
      <c r="B255" s="68"/>
      <c r="C255" s="69"/>
      <c r="D255" s="69"/>
      <c r="E255" s="69"/>
      <c r="F255" s="69"/>
      <c r="G255" s="69"/>
      <c r="H255" s="69"/>
      <c r="I255" s="69"/>
      <c r="J255" s="69"/>
      <c r="K255" s="69"/>
      <c r="L255" s="69"/>
      <c r="M255" s="69"/>
      <c r="N255" s="69"/>
      <c r="O255" s="69"/>
      <c r="P255" s="70"/>
      <c r="Q255" s="70"/>
      <c r="R255" s="70"/>
      <c r="S255" s="70"/>
      <c r="T255" s="70"/>
      <c r="U255" s="70"/>
      <c r="V255" s="70"/>
      <c r="W255" s="70"/>
      <c r="X255" s="70"/>
    </row>
    <row r="256" spans="1:24" x14ac:dyDescent="0.25">
      <c r="B256" s="68"/>
      <c r="C256" s="69"/>
      <c r="D256" s="69"/>
      <c r="E256" s="69"/>
      <c r="F256" s="69"/>
      <c r="G256" s="69"/>
      <c r="H256" s="69"/>
      <c r="I256" s="69"/>
      <c r="J256" s="69"/>
      <c r="K256" s="69"/>
      <c r="L256" s="69"/>
      <c r="M256" s="69"/>
      <c r="N256" s="69"/>
      <c r="O256" s="69"/>
      <c r="P256" s="70"/>
      <c r="Q256" s="70"/>
      <c r="R256" s="70"/>
      <c r="S256" s="70"/>
      <c r="T256" s="70"/>
      <c r="U256" s="70"/>
      <c r="V256" s="70"/>
      <c r="W256" s="70"/>
      <c r="X256" s="70"/>
    </row>
    <row r="257" spans="2:24" x14ac:dyDescent="0.25">
      <c r="B257" s="68"/>
      <c r="C257" s="69"/>
      <c r="D257" s="69"/>
      <c r="E257" s="69"/>
      <c r="F257" s="69"/>
      <c r="G257" s="69"/>
      <c r="H257" s="69"/>
      <c r="I257" s="69"/>
      <c r="J257" s="69"/>
      <c r="K257" s="69"/>
      <c r="L257" s="69"/>
      <c r="M257" s="69"/>
      <c r="N257" s="69"/>
      <c r="O257" s="69"/>
      <c r="P257" s="70"/>
      <c r="Q257" s="70"/>
      <c r="R257" s="70"/>
      <c r="S257" s="70"/>
      <c r="T257" s="70"/>
      <c r="U257" s="70"/>
      <c r="V257" s="70"/>
      <c r="W257" s="70"/>
      <c r="X257" s="70"/>
    </row>
    <row r="258" spans="2:24" x14ac:dyDescent="0.25">
      <c r="B258" s="68"/>
      <c r="C258" s="69"/>
      <c r="D258" s="69"/>
      <c r="E258" s="69"/>
      <c r="F258" s="69"/>
      <c r="G258" s="69"/>
      <c r="H258" s="69"/>
      <c r="I258" s="69"/>
      <c r="J258" s="69"/>
      <c r="K258" s="69"/>
      <c r="L258" s="69"/>
      <c r="M258" s="69"/>
      <c r="N258" s="69"/>
      <c r="O258" s="69"/>
      <c r="P258" s="70"/>
      <c r="Q258" s="70"/>
      <c r="R258" s="70"/>
      <c r="S258" s="70"/>
      <c r="T258" s="70"/>
      <c r="U258" s="70"/>
      <c r="V258" s="70"/>
      <c r="W258" s="70"/>
      <c r="X258" s="70"/>
    </row>
    <row r="259" spans="2:24" x14ac:dyDescent="0.25">
      <c r="B259" s="68"/>
      <c r="C259" s="69"/>
      <c r="D259" s="69"/>
      <c r="E259" s="69"/>
      <c r="F259" s="69"/>
      <c r="G259" s="69"/>
      <c r="H259" s="69"/>
      <c r="I259" s="69"/>
      <c r="J259" s="69"/>
      <c r="K259" s="69"/>
      <c r="L259" s="69"/>
      <c r="M259" s="69"/>
      <c r="N259" s="69"/>
      <c r="O259" s="69"/>
      <c r="P259" s="70"/>
      <c r="Q259" s="70"/>
      <c r="R259" s="70"/>
      <c r="S259" s="70"/>
      <c r="T259" s="70"/>
      <c r="U259" s="70"/>
      <c r="V259" s="70"/>
      <c r="W259" s="70"/>
      <c r="X259" s="70"/>
    </row>
    <row r="260" spans="2:24" x14ac:dyDescent="0.25">
      <c r="B260" s="68"/>
      <c r="C260" s="69"/>
      <c r="D260" s="69"/>
      <c r="E260" s="69"/>
      <c r="F260" s="69"/>
      <c r="G260" s="69"/>
      <c r="H260" s="69"/>
      <c r="I260" s="69"/>
      <c r="J260" s="69"/>
      <c r="K260" s="69"/>
      <c r="L260" s="69"/>
      <c r="M260" s="69"/>
      <c r="N260" s="69"/>
      <c r="O260" s="69"/>
      <c r="P260" s="70"/>
      <c r="Q260" s="70"/>
      <c r="R260" s="70"/>
      <c r="S260" s="70"/>
      <c r="T260" s="70"/>
      <c r="U260" s="70"/>
      <c r="V260" s="70"/>
      <c r="W260" s="70"/>
      <c r="X260" s="70"/>
    </row>
    <row r="261" spans="2:24" x14ac:dyDescent="0.25">
      <c r="B261" s="68"/>
      <c r="C261" s="69"/>
      <c r="D261" s="69"/>
      <c r="E261" s="69"/>
      <c r="F261" s="69"/>
      <c r="G261" s="69"/>
      <c r="H261" s="69"/>
      <c r="I261" s="69"/>
      <c r="J261" s="69"/>
      <c r="K261" s="69"/>
      <c r="L261" s="69"/>
      <c r="M261" s="69"/>
      <c r="N261" s="69"/>
      <c r="O261" s="69"/>
      <c r="P261" s="70"/>
      <c r="Q261" s="70"/>
      <c r="R261" s="70"/>
      <c r="S261" s="70"/>
      <c r="T261" s="70"/>
      <c r="U261" s="70"/>
      <c r="V261" s="70"/>
      <c r="W261" s="70"/>
      <c r="X261" s="70"/>
    </row>
    <row r="262" spans="2:24" x14ac:dyDescent="0.25">
      <c r="B262" s="68"/>
      <c r="C262" s="69"/>
      <c r="D262" s="69"/>
      <c r="E262" s="69"/>
      <c r="F262" s="69"/>
      <c r="G262" s="69"/>
      <c r="H262" s="69"/>
      <c r="I262" s="69"/>
      <c r="J262" s="69"/>
      <c r="K262" s="69"/>
      <c r="L262" s="69"/>
      <c r="M262" s="69"/>
      <c r="N262" s="69"/>
      <c r="O262" s="69"/>
      <c r="P262" s="70"/>
      <c r="Q262" s="70"/>
      <c r="R262" s="70"/>
      <c r="S262" s="70"/>
      <c r="T262" s="70"/>
      <c r="U262" s="70"/>
      <c r="V262" s="70"/>
      <c r="W262" s="70"/>
      <c r="X262" s="70"/>
    </row>
    <row r="263" spans="2:24" x14ac:dyDescent="0.25">
      <c r="B263" s="68"/>
      <c r="C263" s="69"/>
      <c r="D263" s="69"/>
      <c r="E263" s="69"/>
      <c r="F263" s="69"/>
      <c r="G263" s="69"/>
      <c r="H263" s="69"/>
      <c r="I263" s="69"/>
      <c r="J263" s="69"/>
      <c r="K263" s="69"/>
      <c r="L263" s="69"/>
      <c r="M263" s="69"/>
      <c r="N263" s="69"/>
      <c r="O263" s="69"/>
      <c r="P263" s="70"/>
      <c r="Q263" s="70"/>
      <c r="R263" s="70"/>
      <c r="S263" s="70"/>
      <c r="T263" s="70"/>
      <c r="U263" s="70"/>
      <c r="V263" s="70"/>
      <c r="W263" s="70"/>
      <c r="X263" s="70"/>
    </row>
    <row r="264" spans="2:24" x14ac:dyDescent="0.25">
      <c r="B264" s="68"/>
      <c r="C264" s="69"/>
      <c r="D264" s="69"/>
      <c r="E264" s="69"/>
      <c r="F264" s="69"/>
      <c r="G264" s="69"/>
      <c r="H264" s="69"/>
      <c r="I264" s="69"/>
      <c r="J264" s="69"/>
      <c r="K264" s="69"/>
      <c r="L264" s="69"/>
      <c r="M264" s="69"/>
      <c r="N264" s="69"/>
      <c r="O264" s="69"/>
      <c r="P264" s="70"/>
      <c r="Q264" s="70"/>
      <c r="R264" s="70"/>
      <c r="S264" s="70"/>
      <c r="T264" s="70"/>
      <c r="U264" s="70"/>
      <c r="V264" s="70"/>
      <c r="W264" s="70"/>
      <c r="X264" s="70"/>
    </row>
    <row r="265" spans="2:24" x14ac:dyDescent="0.25">
      <c r="B265" s="68"/>
      <c r="C265" s="69"/>
      <c r="D265" s="69"/>
      <c r="E265" s="69"/>
      <c r="F265" s="69"/>
      <c r="G265" s="69"/>
      <c r="H265" s="69"/>
      <c r="I265" s="69"/>
      <c r="J265" s="69"/>
      <c r="K265" s="69"/>
      <c r="L265" s="69"/>
      <c r="M265" s="69"/>
      <c r="N265" s="69"/>
      <c r="O265" s="69"/>
      <c r="P265" s="70"/>
      <c r="Q265" s="70"/>
      <c r="R265" s="70"/>
      <c r="S265" s="70"/>
      <c r="T265" s="70"/>
      <c r="U265" s="70"/>
      <c r="V265" s="70"/>
      <c r="W265" s="70"/>
      <c r="X265" s="70"/>
    </row>
    <row r="266" spans="2:24" x14ac:dyDescent="0.25">
      <c r="B266" s="68"/>
      <c r="C266" s="69"/>
      <c r="D266" s="69"/>
      <c r="E266" s="69"/>
      <c r="F266" s="69"/>
      <c r="G266" s="69"/>
      <c r="H266" s="69"/>
      <c r="I266" s="69"/>
      <c r="J266" s="69"/>
      <c r="K266" s="69"/>
      <c r="L266" s="69"/>
      <c r="M266" s="69"/>
      <c r="N266" s="69"/>
      <c r="O266" s="69"/>
      <c r="P266" s="70"/>
      <c r="Q266" s="70"/>
      <c r="R266" s="70"/>
      <c r="S266" s="70"/>
      <c r="T266" s="70"/>
      <c r="U266" s="70"/>
      <c r="V266" s="70"/>
      <c r="W266" s="70"/>
      <c r="X266" s="70"/>
    </row>
    <row r="267" spans="2:24" x14ac:dyDescent="0.25">
      <c r="B267" s="68"/>
      <c r="C267" s="69"/>
      <c r="D267" s="69"/>
      <c r="E267" s="69"/>
      <c r="F267" s="69"/>
      <c r="G267" s="69"/>
      <c r="H267" s="69"/>
      <c r="I267" s="69"/>
      <c r="J267" s="69"/>
      <c r="K267" s="69"/>
      <c r="L267" s="69"/>
      <c r="M267" s="69"/>
      <c r="N267" s="69"/>
      <c r="O267" s="69"/>
      <c r="P267" s="70"/>
      <c r="Q267" s="70"/>
      <c r="R267" s="70"/>
      <c r="S267" s="70"/>
      <c r="T267" s="70"/>
      <c r="U267" s="70"/>
      <c r="V267" s="70"/>
      <c r="W267" s="70"/>
      <c r="X267" s="70"/>
    </row>
    <row r="268" spans="2:24" x14ac:dyDescent="0.25">
      <c r="B268" s="68"/>
      <c r="C268" s="69"/>
      <c r="D268" s="69"/>
      <c r="E268" s="69"/>
      <c r="F268" s="69"/>
      <c r="G268" s="69"/>
      <c r="H268" s="69"/>
      <c r="I268" s="69"/>
      <c r="J268" s="69"/>
      <c r="K268" s="69"/>
      <c r="L268" s="69"/>
      <c r="M268" s="69"/>
      <c r="N268" s="69"/>
      <c r="O268" s="69"/>
      <c r="P268" s="70"/>
      <c r="Q268" s="70"/>
      <c r="R268" s="70"/>
      <c r="S268" s="70"/>
      <c r="T268" s="70"/>
      <c r="U268" s="70"/>
      <c r="V268" s="70"/>
      <c r="W268" s="70"/>
      <c r="X268" s="70"/>
    </row>
    <row r="269" spans="2:24" x14ac:dyDescent="0.25">
      <c r="B269" s="68"/>
      <c r="C269" s="69"/>
      <c r="D269" s="69"/>
      <c r="E269" s="69"/>
      <c r="F269" s="69"/>
      <c r="G269" s="69"/>
      <c r="H269" s="69"/>
      <c r="I269" s="69"/>
      <c r="J269" s="69"/>
      <c r="K269" s="69"/>
      <c r="L269" s="69"/>
      <c r="M269" s="69"/>
      <c r="N269" s="69"/>
      <c r="O269" s="69"/>
      <c r="P269" s="70"/>
      <c r="Q269" s="70"/>
      <c r="R269" s="70"/>
      <c r="S269" s="70"/>
      <c r="T269" s="70"/>
      <c r="U269" s="70"/>
      <c r="V269" s="70"/>
      <c r="W269" s="70"/>
      <c r="X269" s="70"/>
    </row>
    <row r="270" spans="2:24" x14ac:dyDescent="0.25">
      <c r="B270" s="68"/>
      <c r="C270" s="69"/>
      <c r="D270" s="69"/>
      <c r="E270" s="69"/>
      <c r="F270" s="69"/>
      <c r="G270" s="69"/>
      <c r="H270" s="69"/>
      <c r="I270" s="69"/>
      <c r="J270" s="69"/>
      <c r="K270" s="69"/>
      <c r="L270" s="69"/>
      <c r="M270" s="69"/>
      <c r="N270" s="69"/>
      <c r="O270" s="69"/>
      <c r="P270" s="70"/>
      <c r="Q270" s="70"/>
      <c r="R270" s="70"/>
      <c r="S270" s="70"/>
      <c r="T270" s="70"/>
      <c r="U270" s="70"/>
      <c r="V270" s="70"/>
      <c r="W270" s="70"/>
      <c r="X270" s="70"/>
    </row>
    <row r="271" spans="2:24" x14ac:dyDescent="0.25">
      <c r="B271" s="68"/>
      <c r="C271" s="69"/>
      <c r="D271" s="69"/>
      <c r="E271" s="69"/>
      <c r="F271" s="69"/>
      <c r="G271" s="69"/>
      <c r="H271" s="69"/>
      <c r="I271" s="69"/>
      <c r="J271" s="69"/>
      <c r="K271" s="69"/>
      <c r="L271" s="69"/>
      <c r="M271" s="69"/>
      <c r="N271" s="69"/>
      <c r="O271" s="69"/>
      <c r="P271" s="70"/>
      <c r="Q271" s="70"/>
      <c r="R271" s="70"/>
      <c r="S271" s="70"/>
      <c r="T271" s="70"/>
      <c r="U271" s="70"/>
      <c r="V271" s="70"/>
      <c r="W271" s="70"/>
      <c r="X271" s="70"/>
    </row>
    <row r="272" spans="2:24" x14ac:dyDescent="0.25">
      <c r="B272" s="68"/>
      <c r="C272" s="69"/>
      <c r="D272" s="69"/>
      <c r="E272" s="69"/>
      <c r="F272" s="69"/>
      <c r="G272" s="69"/>
      <c r="H272" s="69"/>
      <c r="I272" s="69"/>
      <c r="J272" s="69"/>
      <c r="K272" s="69"/>
      <c r="L272" s="69"/>
      <c r="M272" s="69"/>
      <c r="N272" s="69"/>
      <c r="O272" s="69"/>
      <c r="P272" s="70"/>
      <c r="Q272" s="70"/>
      <c r="R272" s="70"/>
      <c r="S272" s="70"/>
      <c r="T272" s="70"/>
      <c r="U272" s="70"/>
      <c r="V272" s="70"/>
      <c r="W272" s="70"/>
      <c r="X272" s="70"/>
    </row>
    <row r="273" spans="2:24" x14ac:dyDescent="0.25">
      <c r="B273" s="68"/>
      <c r="C273" s="69"/>
      <c r="D273" s="69"/>
      <c r="E273" s="69"/>
      <c r="F273" s="69"/>
      <c r="G273" s="69"/>
      <c r="H273" s="69"/>
      <c r="I273" s="69"/>
      <c r="J273" s="69"/>
      <c r="K273" s="69"/>
      <c r="L273" s="69"/>
      <c r="M273" s="69"/>
      <c r="N273" s="69"/>
      <c r="O273" s="69"/>
      <c r="P273" s="70"/>
      <c r="Q273" s="70"/>
      <c r="R273" s="70"/>
      <c r="S273" s="70"/>
      <c r="T273" s="70"/>
      <c r="U273" s="70"/>
      <c r="V273" s="70"/>
      <c r="W273" s="70"/>
      <c r="X273" s="70"/>
    </row>
    <row r="274" spans="2:24" x14ac:dyDescent="0.25">
      <c r="B274" s="68"/>
      <c r="C274" s="69"/>
      <c r="D274" s="69"/>
      <c r="E274" s="69"/>
      <c r="F274" s="69"/>
      <c r="G274" s="69"/>
      <c r="H274" s="69"/>
      <c r="I274" s="69"/>
      <c r="J274" s="69"/>
      <c r="K274" s="69"/>
      <c r="L274" s="69"/>
      <c r="M274" s="69"/>
      <c r="N274" s="69"/>
      <c r="O274" s="69"/>
      <c r="P274" s="70"/>
      <c r="Q274" s="70"/>
      <c r="R274" s="70"/>
      <c r="S274" s="70"/>
      <c r="T274" s="70"/>
      <c r="U274" s="70"/>
      <c r="V274" s="70"/>
      <c r="W274" s="70"/>
      <c r="X274" s="70"/>
    </row>
    <row r="275" spans="2:24" x14ac:dyDescent="0.25">
      <c r="B275" s="68"/>
      <c r="C275" s="69"/>
      <c r="D275" s="69"/>
      <c r="E275" s="69"/>
      <c r="F275" s="69"/>
      <c r="G275" s="69"/>
      <c r="H275" s="69"/>
      <c r="I275" s="69"/>
      <c r="J275" s="69"/>
      <c r="K275" s="69"/>
      <c r="L275" s="69"/>
      <c r="M275" s="69"/>
      <c r="N275" s="69"/>
      <c r="O275" s="69"/>
      <c r="P275" s="70"/>
      <c r="Q275" s="70"/>
      <c r="R275" s="70"/>
      <c r="S275" s="70"/>
      <c r="T275" s="70"/>
      <c r="U275" s="70"/>
      <c r="V275" s="70"/>
      <c r="W275" s="70"/>
      <c r="X275" s="70"/>
    </row>
    <row r="276" spans="2:24" x14ac:dyDescent="0.25">
      <c r="B276" s="68"/>
      <c r="C276" s="69"/>
      <c r="D276" s="69"/>
      <c r="E276" s="69"/>
      <c r="F276" s="69"/>
      <c r="G276" s="69"/>
      <c r="H276" s="69"/>
      <c r="I276" s="69"/>
      <c r="J276" s="69"/>
      <c r="K276" s="69"/>
      <c r="L276" s="69"/>
      <c r="M276" s="69"/>
      <c r="N276" s="69"/>
      <c r="O276" s="69"/>
      <c r="P276" s="70"/>
      <c r="Q276" s="70"/>
      <c r="R276" s="70"/>
      <c r="S276" s="70"/>
      <c r="T276" s="70"/>
      <c r="U276" s="70"/>
      <c r="V276" s="70"/>
      <c r="W276" s="70"/>
      <c r="X276" s="70"/>
    </row>
    <row r="277" spans="2:24" x14ac:dyDescent="0.25">
      <c r="B277" s="68"/>
      <c r="C277" s="69"/>
      <c r="D277" s="69"/>
      <c r="E277" s="69"/>
      <c r="F277" s="69"/>
      <c r="G277" s="69"/>
      <c r="H277" s="69"/>
      <c r="I277" s="69"/>
      <c r="J277" s="69"/>
      <c r="K277" s="69"/>
      <c r="L277" s="69"/>
      <c r="M277" s="69"/>
      <c r="N277" s="69"/>
      <c r="O277" s="69"/>
      <c r="P277" s="70"/>
      <c r="Q277" s="70"/>
      <c r="R277" s="70"/>
      <c r="S277" s="70"/>
      <c r="T277" s="70"/>
      <c r="U277" s="70"/>
      <c r="V277" s="70"/>
      <c r="W277" s="70"/>
      <c r="X277" s="70"/>
    </row>
    <row r="278" spans="2:24" x14ac:dyDescent="0.25">
      <c r="B278" s="68"/>
      <c r="C278" s="69"/>
      <c r="D278" s="69"/>
      <c r="E278" s="69"/>
      <c r="F278" s="69"/>
      <c r="G278" s="69"/>
      <c r="H278" s="69"/>
      <c r="I278" s="69"/>
      <c r="J278" s="69"/>
      <c r="K278" s="69"/>
      <c r="L278" s="69"/>
      <c r="M278" s="69"/>
      <c r="N278" s="69"/>
      <c r="O278" s="69"/>
      <c r="P278" s="70"/>
      <c r="Q278" s="70"/>
      <c r="R278" s="70"/>
      <c r="S278" s="70"/>
      <c r="T278" s="70"/>
      <c r="U278" s="70"/>
      <c r="V278" s="70"/>
      <c r="W278" s="70"/>
      <c r="X278" s="70"/>
    </row>
    <row r="279" spans="2:24" x14ac:dyDescent="0.25">
      <c r="B279" s="68"/>
      <c r="C279" s="69"/>
      <c r="D279" s="69"/>
      <c r="E279" s="69"/>
      <c r="F279" s="69"/>
      <c r="G279" s="69"/>
      <c r="H279" s="69"/>
      <c r="I279" s="69"/>
      <c r="J279" s="69"/>
      <c r="K279" s="69"/>
      <c r="L279" s="69"/>
      <c r="M279" s="69"/>
      <c r="N279" s="69"/>
      <c r="O279" s="69"/>
      <c r="P279" s="70"/>
      <c r="Q279" s="70"/>
      <c r="R279" s="70"/>
      <c r="S279" s="70"/>
      <c r="T279" s="70"/>
      <c r="U279" s="70"/>
      <c r="V279" s="70"/>
      <c r="W279" s="70"/>
      <c r="X279" s="70"/>
    </row>
    <row r="280" spans="2:24" x14ac:dyDescent="0.25">
      <c r="B280" s="68"/>
      <c r="C280" s="69"/>
      <c r="D280" s="69"/>
      <c r="E280" s="69"/>
      <c r="F280" s="69"/>
      <c r="G280" s="69"/>
      <c r="H280" s="69"/>
      <c r="I280" s="69"/>
      <c r="J280" s="69"/>
      <c r="K280" s="69"/>
      <c r="L280" s="69"/>
      <c r="M280" s="69"/>
      <c r="N280" s="69"/>
      <c r="O280" s="69"/>
      <c r="P280" s="70"/>
      <c r="Q280" s="70"/>
      <c r="R280" s="70"/>
      <c r="S280" s="70"/>
      <c r="T280" s="70"/>
      <c r="U280" s="70"/>
      <c r="V280" s="70"/>
      <c r="W280" s="70"/>
      <c r="X280" s="70"/>
    </row>
    <row r="281" spans="2:24" x14ac:dyDescent="0.25">
      <c r="B281" s="68"/>
      <c r="C281" s="69"/>
      <c r="D281" s="69"/>
      <c r="E281" s="69"/>
      <c r="F281" s="69"/>
      <c r="G281" s="69"/>
      <c r="H281" s="69"/>
      <c r="I281" s="69"/>
      <c r="J281" s="69"/>
      <c r="K281" s="69"/>
      <c r="L281" s="69"/>
      <c r="M281" s="69"/>
      <c r="N281" s="69"/>
      <c r="O281" s="69"/>
      <c r="P281" s="70"/>
      <c r="Q281" s="70"/>
      <c r="R281" s="70"/>
      <c r="S281" s="70"/>
      <c r="T281" s="70"/>
      <c r="U281" s="70"/>
      <c r="V281" s="70"/>
      <c r="W281" s="70"/>
      <c r="X281" s="70"/>
    </row>
    <row r="282" spans="2:24" x14ac:dyDescent="0.25">
      <c r="B282" s="68"/>
      <c r="C282" s="69"/>
      <c r="D282" s="69"/>
      <c r="E282" s="69"/>
      <c r="F282" s="69"/>
      <c r="G282" s="69"/>
      <c r="H282" s="69"/>
      <c r="I282" s="69"/>
      <c r="J282" s="69"/>
      <c r="K282" s="69"/>
      <c r="L282" s="69"/>
      <c r="M282" s="69"/>
      <c r="N282" s="69"/>
      <c r="O282" s="69"/>
      <c r="P282" s="70"/>
      <c r="Q282" s="70"/>
      <c r="R282" s="70"/>
      <c r="S282" s="70"/>
      <c r="T282" s="70"/>
      <c r="U282" s="70"/>
      <c r="V282" s="70"/>
      <c r="W282" s="70"/>
      <c r="X282" s="70"/>
    </row>
  </sheetData>
  <mergeCells count="5">
    <mergeCell ref="A1:K1"/>
    <mergeCell ref="A2:K2"/>
    <mergeCell ref="L3:O3"/>
    <mergeCell ref="A7:A8"/>
    <mergeCell ref="A120:B120"/>
  </mergeCells>
  <hyperlinks>
    <hyperlink ref="B89" r:id="rId1" display="consultantplus://offline/ref=988EC015ECBBF128B41797C3F93EFEE418A639455C871F0F56FDEF5480375203D55CBFEB8F11FA2C863F8EB8F7B01CF71C7C854735E60A15i2XAK"/>
    <hyperlink ref="B93" r:id="rId2" display="consultantplus://offline/ref=A5C545EE8C1C93B0B058E1FFE19DF454C219EB0B98198F2DC0D7B691EFFF64CC26DC8ECE4D9F7B181B1727911B979A94C0CB426D4AE9j9HFG"/>
    <hyperlink ref="B86" r:id="rId3" display="consultantplus://offline/ref=D42EAC7BD398020209D35F6AF6672FBA6F13F77B84F225875A8095FA102A9B2D8E358CD609751112B9E7A4869E64DFF883BAA8D38BAB06D8YDV9M"/>
    <hyperlink ref="B87" r:id="rId4" display="consultantplus://offline/ref=D42EAC7BD398020209D35F6AF6672FBA6F13F77B84F225875A8095FA102A9B2D8E358CD609751112B9E7A4869E64DFF883BAA8D38BAB06D8YDV9M"/>
    <hyperlink ref="B96" r:id="rId5" display="consultantplus://offline/ref=64FC3C9F96C0230A0CECA4E56C028B5E86A06F799E50F1FABBE4A6CFAC6E9A2AB2A69A82FE33DE9CACC0441FC29EF02FFBFA7ABCF960A970JDh7G"/>
  </hyperlinks>
  <pageMargins left="0.31496062992125984" right="0.19685039370078741" top="0.43307086614173229" bottom="0.23622047244094491" header="0.51181102362204722" footer="0.23622047244094491"/>
  <pageSetup paperSize="9" scale="65" fitToHeight="35" orientation="landscape" r:id="rId6"/>
  <colBreaks count="1" manualBreakCount="1">
    <brk id="1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Уточнение июль</vt:lpstr>
      <vt:lpstr>'Уточнение июль'!Заголовки_для_печати</vt:lpstr>
      <vt:lpstr>'Уточнение июль'!Область_печати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Ира Халявина</cp:lastModifiedBy>
  <dcterms:created xsi:type="dcterms:W3CDTF">2023-07-04T07:04:58Z</dcterms:created>
  <dcterms:modified xsi:type="dcterms:W3CDTF">2023-07-06T05:59:40Z</dcterms:modified>
</cp:coreProperties>
</file>