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Уточнение июнь" sheetId="1" r:id="rId1"/>
  </sheets>
  <definedNames>
    <definedName name="_xlnm.Print_Titles" localSheetId="0">'Уточнение июнь'!$3:$3</definedName>
    <definedName name="_xlnm.Print_Area" localSheetId="0">'Уточнение июнь'!$A$1:$M$249</definedName>
  </definedNames>
  <calcPr calcId="145621"/>
</workbook>
</file>

<file path=xl/calcChain.xml><?xml version="1.0" encoding="utf-8"?>
<calcChain xmlns="http://schemas.openxmlformats.org/spreadsheetml/2006/main">
  <c r="M247" i="1" l="1"/>
  <c r="F247" i="1"/>
  <c r="F246" i="1"/>
  <c r="M245" i="1"/>
  <c r="J245" i="1"/>
  <c r="F245" i="1"/>
  <c r="M244" i="1"/>
  <c r="J244" i="1"/>
  <c r="E244" i="1"/>
  <c r="F244" i="1" s="1"/>
  <c r="D244" i="1"/>
  <c r="F243" i="1"/>
  <c r="M242" i="1"/>
  <c r="F242" i="1"/>
  <c r="M241" i="1"/>
  <c r="J241" i="1"/>
  <c r="F241" i="1"/>
  <c r="M240" i="1"/>
  <c r="J240" i="1"/>
  <c r="E240" i="1"/>
  <c r="D240" i="1"/>
  <c r="M239" i="1"/>
  <c r="J239" i="1"/>
  <c r="F239" i="1"/>
  <c r="M238" i="1"/>
  <c r="J238" i="1"/>
  <c r="F238" i="1"/>
  <c r="M237" i="1"/>
  <c r="J237" i="1"/>
  <c r="F237" i="1"/>
  <c r="M236" i="1"/>
  <c r="J236" i="1"/>
  <c r="F236" i="1"/>
  <c r="M235" i="1"/>
  <c r="J235" i="1"/>
  <c r="F235" i="1"/>
  <c r="M234" i="1"/>
  <c r="J234" i="1"/>
  <c r="F234" i="1"/>
  <c r="M233" i="1"/>
  <c r="J233" i="1"/>
  <c r="F233" i="1"/>
  <c r="M232" i="1"/>
  <c r="J232" i="1"/>
  <c r="F232" i="1"/>
  <c r="M231" i="1"/>
  <c r="J231" i="1"/>
  <c r="F231" i="1"/>
  <c r="M230" i="1"/>
  <c r="L230" i="1"/>
  <c r="K230" i="1"/>
  <c r="I230" i="1"/>
  <c r="H230" i="1"/>
  <c r="E230" i="1"/>
  <c r="D230" i="1"/>
  <c r="C230" i="1"/>
  <c r="M229" i="1"/>
  <c r="J229" i="1"/>
  <c r="F229" i="1"/>
  <c r="M228" i="1"/>
  <c r="J228" i="1"/>
  <c r="F228" i="1"/>
  <c r="M227" i="1"/>
  <c r="J227" i="1"/>
  <c r="F227" i="1"/>
  <c r="M226" i="1"/>
  <c r="J226" i="1"/>
  <c r="F226" i="1"/>
  <c r="M225" i="1"/>
  <c r="J225" i="1"/>
  <c r="F225" i="1"/>
  <c r="M224" i="1"/>
  <c r="J224" i="1"/>
  <c r="F224" i="1"/>
  <c r="M223" i="1"/>
  <c r="J223" i="1"/>
  <c r="F223" i="1"/>
  <c r="M222" i="1"/>
  <c r="J222" i="1"/>
  <c r="F222" i="1"/>
  <c r="M221" i="1"/>
  <c r="J221" i="1"/>
  <c r="F221" i="1"/>
  <c r="M220" i="1"/>
  <c r="J220" i="1"/>
  <c r="F220" i="1"/>
  <c r="M219" i="1"/>
  <c r="J219" i="1"/>
  <c r="F219" i="1"/>
  <c r="M218" i="1"/>
  <c r="J218" i="1"/>
  <c r="F218" i="1"/>
  <c r="M217" i="1"/>
  <c r="J217" i="1"/>
  <c r="F217" i="1"/>
  <c r="M216" i="1"/>
  <c r="J216" i="1"/>
  <c r="F216" i="1"/>
  <c r="M215" i="1"/>
  <c r="J215" i="1"/>
  <c r="F215" i="1"/>
  <c r="M214" i="1"/>
  <c r="J214" i="1"/>
  <c r="F214" i="1"/>
  <c r="M213" i="1"/>
  <c r="J213" i="1"/>
  <c r="F213" i="1"/>
  <c r="M212" i="1"/>
  <c r="J212" i="1"/>
  <c r="F212" i="1"/>
  <c r="M211" i="1"/>
  <c r="J211" i="1"/>
  <c r="F211" i="1"/>
  <c r="M210" i="1"/>
  <c r="J210" i="1"/>
  <c r="F210" i="1"/>
  <c r="M209" i="1"/>
  <c r="J209" i="1"/>
  <c r="F209" i="1"/>
  <c r="M208" i="1"/>
  <c r="J208" i="1"/>
  <c r="F208" i="1"/>
  <c r="M207" i="1"/>
  <c r="J207" i="1"/>
  <c r="F207" i="1"/>
  <c r="M206" i="1"/>
  <c r="J206" i="1"/>
  <c r="F206" i="1"/>
  <c r="M205" i="1"/>
  <c r="J205" i="1"/>
  <c r="F205" i="1"/>
  <c r="M204" i="1"/>
  <c r="J204" i="1"/>
  <c r="F204" i="1"/>
  <c r="M203" i="1"/>
  <c r="J203" i="1"/>
  <c r="F203" i="1"/>
  <c r="M202" i="1"/>
  <c r="J202" i="1"/>
  <c r="F202" i="1"/>
  <c r="M201" i="1"/>
  <c r="J201" i="1"/>
  <c r="F201" i="1"/>
  <c r="M200" i="1"/>
  <c r="J200" i="1"/>
  <c r="F200" i="1"/>
  <c r="M199" i="1"/>
  <c r="J199" i="1"/>
  <c r="F199" i="1"/>
  <c r="M198" i="1"/>
  <c r="J198" i="1"/>
  <c r="F198" i="1"/>
  <c r="M197" i="1"/>
  <c r="J197" i="1"/>
  <c r="F197" i="1"/>
  <c r="M196" i="1"/>
  <c r="J196" i="1"/>
  <c r="F196" i="1"/>
  <c r="M195" i="1"/>
  <c r="J195" i="1"/>
  <c r="F195" i="1"/>
  <c r="M194" i="1"/>
  <c r="J194" i="1"/>
  <c r="F194" i="1"/>
  <c r="M193" i="1"/>
  <c r="J193" i="1"/>
  <c r="F193" i="1"/>
  <c r="M192" i="1"/>
  <c r="J192" i="1"/>
  <c r="F192" i="1"/>
  <c r="M191" i="1"/>
  <c r="J191" i="1"/>
  <c r="F191" i="1"/>
  <c r="M190" i="1"/>
  <c r="J190" i="1"/>
  <c r="F190" i="1"/>
  <c r="M189" i="1"/>
  <c r="J189" i="1"/>
  <c r="F189" i="1"/>
  <c r="M188" i="1"/>
  <c r="J188" i="1"/>
  <c r="F188" i="1"/>
  <c r="M187" i="1"/>
  <c r="J187" i="1"/>
  <c r="F187" i="1"/>
  <c r="L186" i="1"/>
  <c r="M186" i="1" s="1"/>
  <c r="K186" i="1"/>
  <c r="I186" i="1"/>
  <c r="H186" i="1"/>
  <c r="E186" i="1"/>
  <c r="F186" i="1" s="1"/>
  <c r="D186" i="1"/>
  <c r="C186" i="1"/>
  <c r="M185" i="1"/>
  <c r="J185" i="1"/>
  <c r="F185" i="1"/>
  <c r="M184" i="1"/>
  <c r="J184" i="1"/>
  <c r="F184" i="1"/>
  <c r="M183" i="1"/>
  <c r="J183" i="1"/>
  <c r="F183" i="1"/>
  <c r="M182" i="1"/>
  <c r="J182" i="1"/>
  <c r="F182" i="1"/>
  <c r="M181" i="1"/>
  <c r="J181" i="1"/>
  <c r="F181" i="1"/>
  <c r="M180" i="1"/>
  <c r="J180" i="1"/>
  <c r="F180" i="1"/>
  <c r="M179" i="1"/>
  <c r="J179" i="1"/>
  <c r="F179" i="1"/>
  <c r="M178" i="1"/>
  <c r="J178" i="1"/>
  <c r="F178" i="1"/>
  <c r="M177" i="1"/>
  <c r="J177" i="1"/>
  <c r="F177" i="1"/>
  <c r="M176" i="1"/>
  <c r="J176" i="1"/>
  <c r="F176" i="1"/>
  <c r="M175" i="1"/>
  <c r="J175" i="1"/>
  <c r="F175" i="1"/>
  <c r="M174" i="1"/>
  <c r="J174" i="1"/>
  <c r="F174" i="1"/>
  <c r="M173" i="1"/>
  <c r="J173" i="1"/>
  <c r="F173" i="1"/>
  <c r="M172" i="1"/>
  <c r="J172" i="1"/>
  <c r="F172" i="1"/>
  <c r="M171" i="1"/>
  <c r="J171" i="1"/>
  <c r="F171" i="1"/>
  <c r="M170" i="1"/>
  <c r="J170" i="1"/>
  <c r="F170" i="1"/>
  <c r="M169" i="1"/>
  <c r="J169" i="1"/>
  <c r="F169" i="1"/>
  <c r="M168" i="1"/>
  <c r="J168" i="1"/>
  <c r="F168" i="1"/>
  <c r="M167" i="1"/>
  <c r="J167" i="1"/>
  <c r="F167" i="1"/>
  <c r="M166" i="1"/>
  <c r="J166" i="1"/>
  <c r="F166" i="1"/>
  <c r="M165" i="1"/>
  <c r="J165" i="1"/>
  <c r="F165" i="1"/>
  <c r="M164" i="1"/>
  <c r="J164" i="1"/>
  <c r="F164" i="1"/>
  <c r="M163" i="1"/>
  <c r="J163" i="1"/>
  <c r="F163" i="1"/>
  <c r="M162" i="1"/>
  <c r="J162" i="1"/>
  <c r="F162" i="1"/>
  <c r="M161" i="1"/>
  <c r="J161" i="1"/>
  <c r="F161" i="1"/>
  <c r="M160" i="1"/>
  <c r="J160" i="1"/>
  <c r="F160" i="1"/>
  <c r="M159" i="1"/>
  <c r="J159" i="1"/>
  <c r="F159" i="1"/>
  <c r="M158" i="1"/>
  <c r="J158" i="1"/>
  <c r="F158" i="1"/>
  <c r="M157" i="1"/>
  <c r="J157" i="1"/>
  <c r="F157" i="1"/>
  <c r="M156" i="1"/>
  <c r="J156" i="1"/>
  <c r="F156" i="1"/>
  <c r="M155" i="1"/>
  <c r="J155" i="1"/>
  <c r="F155" i="1"/>
  <c r="M154" i="1"/>
  <c r="J154" i="1"/>
  <c r="F154" i="1"/>
  <c r="M153" i="1"/>
  <c r="J153" i="1"/>
  <c r="F153" i="1"/>
  <c r="M152" i="1"/>
  <c r="J152" i="1"/>
  <c r="F152" i="1"/>
  <c r="M151" i="1"/>
  <c r="J151" i="1"/>
  <c r="F151" i="1"/>
  <c r="M150" i="1"/>
  <c r="J150" i="1"/>
  <c r="F150" i="1"/>
  <c r="M149" i="1"/>
  <c r="J149" i="1"/>
  <c r="F149" i="1"/>
  <c r="M148" i="1"/>
  <c r="J148" i="1"/>
  <c r="F148" i="1"/>
  <c r="M147" i="1"/>
  <c r="J147" i="1"/>
  <c r="F147" i="1"/>
  <c r="M146" i="1"/>
  <c r="J146" i="1"/>
  <c r="F146" i="1"/>
  <c r="M145" i="1"/>
  <c r="J145" i="1"/>
  <c r="F145" i="1"/>
  <c r="M144" i="1"/>
  <c r="J144" i="1"/>
  <c r="F144" i="1"/>
  <c r="M143" i="1"/>
  <c r="J143" i="1"/>
  <c r="F143" i="1"/>
  <c r="M142" i="1"/>
  <c r="J142" i="1"/>
  <c r="F142" i="1"/>
  <c r="M141" i="1"/>
  <c r="F141" i="1"/>
  <c r="M140" i="1"/>
  <c r="J140" i="1"/>
  <c r="F140" i="1"/>
  <c r="M139" i="1"/>
  <c r="J139" i="1"/>
  <c r="F139" i="1"/>
  <c r="M138" i="1"/>
  <c r="F138" i="1"/>
  <c r="M137" i="1"/>
  <c r="J137" i="1"/>
  <c r="F137" i="1"/>
  <c r="M136" i="1"/>
  <c r="J136" i="1"/>
  <c r="F136" i="1"/>
  <c r="M135" i="1"/>
  <c r="J135" i="1"/>
  <c r="F135" i="1"/>
  <c r="M134" i="1"/>
  <c r="J134" i="1"/>
  <c r="F134" i="1"/>
  <c r="M133" i="1"/>
  <c r="J133" i="1"/>
  <c r="F133" i="1"/>
  <c r="M132" i="1"/>
  <c r="J132" i="1"/>
  <c r="F132" i="1"/>
  <c r="M131" i="1"/>
  <c r="J131" i="1"/>
  <c r="F131" i="1"/>
  <c r="M130" i="1"/>
  <c r="J130" i="1"/>
  <c r="F130" i="1"/>
  <c r="M129" i="1"/>
  <c r="J129" i="1"/>
  <c r="L128" i="1"/>
  <c r="M128" i="1" s="1"/>
  <c r="K128" i="1"/>
  <c r="I128" i="1"/>
  <c r="J128" i="1" s="1"/>
  <c r="H128" i="1"/>
  <c r="E128" i="1"/>
  <c r="D128" i="1"/>
  <c r="C128" i="1"/>
  <c r="M127" i="1"/>
  <c r="J127" i="1"/>
  <c r="F127" i="1"/>
  <c r="M126" i="1"/>
  <c r="J126" i="1"/>
  <c r="F126" i="1"/>
  <c r="M125" i="1"/>
  <c r="J125" i="1"/>
  <c r="E125" i="1"/>
  <c r="F125" i="1" s="1"/>
  <c r="M124" i="1"/>
  <c r="J124" i="1"/>
  <c r="F124" i="1"/>
  <c r="L123" i="1"/>
  <c r="K123" i="1"/>
  <c r="K122" i="1" s="1"/>
  <c r="K248" i="1" s="1"/>
  <c r="I123" i="1"/>
  <c r="H123" i="1"/>
  <c r="D123" i="1"/>
  <c r="D122" i="1" s="1"/>
  <c r="C123" i="1"/>
  <c r="C122" i="1" s="1"/>
  <c r="C248" i="1" s="1"/>
  <c r="J119" i="1"/>
  <c r="F119" i="1"/>
  <c r="J118" i="1"/>
  <c r="E118" i="1"/>
  <c r="D118" i="1"/>
  <c r="C118" i="1"/>
  <c r="M117" i="1"/>
  <c r="J117" i="1"/>
  <c r="F117" i="1"/>
  <c r="L116" i="1"/>
  <c r="K116" i="1"/>
  <c r="I116" i="1"/>
  <c r="H116" i="1"/>
  <c r="E116" i="1"/>
  <c r="D116" i="1"/>
  <c r="C116" i="1"/>
  <c r="M115" i="1"/>
  <c r="J115" i="1"/>
  <c r="F115" i="1"/>
  <c r="M114" i="1"/>
  <c r="J114" i="1"/>
  <c r="F114" i="1"/>
  <c r="M113" i="1"/>
  <c r="J113" i="1"/>
  <c r="F113" i="1"/>
  <c r="M112" i="1"/>
  <c r="J112" i="1"/>
  <c r="F112" i="1"/>
  <c r="M111" i="1"/>
  <c r="J111" i="1"/>
  <c r="F111" i="1"/>
  <c r="M110" i="1"/>
  <c r="J110" i="1"/>
  <c r="F110" i="1"/>
  <c r="M109" i="1"/>
  <c r="J109" i="1"/>
  <c r="F109" i="1"/>
  <c r="F108" i="1"/>
  <c r="F107" i="1"/>
  <c r="M106" i="1"/>
  <c r="J106" i="1"/>
  <c r="F106" i="1"/>
  <c r="F105" i="1"/>
  <c r="F104" i="1"/>
  <c r="M103" i="1"/>
  <c r="J103" i="1"/>
  <c r="F103" i="1"/>
  <c r="M102" i="1"/>
  <c r="J102" i="1"/>
  <c r="F102" i="1"/>
  <c r="M101" i="1"/>
  <c r="J101" i="1"/>
  <c r="F101" i="1"/>
  <c r="M100" i="1"/>
  <c r="J100" i="1"/>
  <c r="F100" i="1"/>
  <c r="M99" i="1"/>
  <c r="J99" i="1"/>
  <c r="F99" i="1"/>
  <c r="M98" i="1"/>
  <c r="J98" i="1"/>
  <c r="F98" i="1"/>
  <c r="M97" i="1"/>
  <c r="J97" i="1"/>
  <c r="F97" i="1"/>
  <c r="F96" i="1"/>
  <c r="M95" i="1"/>
  <c r="J95" i="1"/>
  <c r="F95" i="1"/>
  <c r="M94" i="1"/>
  <c r="J94" i="1"/>
  <c r="F94" i="1"/>
  <c r="F93" i="1"/>
  <c r="M92" i="1"/>
  <c r="J92" i="1"/>
  <c r="F92" i="1"/>
  <c r="M91" i="1"/>
  <c r="J91" i="1"/>
  <c r="F91" i="1"/>
  <c r="M90" i="1"/>
  <c r="J90" i="1"/>
  <c r="F90" i="1"/>
  <c r="M89" i="1"/>
  <c r="J89" i="1"/>
  <c r="F89" i="1"/>
  <c r="M88" i="1"/>
  <c r="J88" i="1"/>
  <c r="F88" i="1"/>
  <c r="M87" i="1"/>
  <c r="J87" i="1"/>
  <c r="F87" i="1"/>
  <c r="M86" i="1"/>
  <c r="J86" i="1"/>
  <c r="F86" i="1"/>
  <c r="M85" i="1"/>
  <c r="J85" i="1"/>
  <c r="F85" i="1"/>
  <c r="M84" i="1"/>
  <c r="J84" i="1"/>
  <c r="F84" i="1"/>
  <c r="M83" i="1"/>
  <c r="J83" i="1"/>
  <c r="F83" i="1"/>
  <c r="L82" i="1"/>
  <c r="K82" i="1"/>
  <c r="I82" i="1"/>
  <c r="H82" i="1"/>
  <c r="E82" i="1"/>
  <c r="D82" i="1"/>
  <c r="C82" i="1"/>
  <c r="M81" i="1"/>
  <c r="J81" i="1"/>
  <c r="F81" i="1"/>
  <c r="M80" i="1"/>
  <c r="J80" i="1"/>
  <c r="F80" i="1"/>
  <c r="M79" i="1"/>
  <c r="J79" i="1"/>
  <c r="F79" i="1"/>
  <c r="M78" i="1"/>
  <c r="J78" i="1"/>
  <c r="F78" i="1"/>
  <c r="M77" i="1"/>
  <c r="J77" i="1"/>
  <c r="F77" i="1"/>
  <c r="F76" i="1"/>
  <c r="M75" i="1"/>
  <c r="J75" i="1"/>
  <c r="F75" i="1"/>
  <c r="M74" i="1"/>
  <c r="J74" i="1"/>
  <c r="F74" i="1"/>
  <c r="M73" i="1"/>
  <c r="J73" i="1"/>
  <c r="F73" i="1"/>
  <c r="L72" i="1"/>
  <c r="K72" i="1"/>
  <c r="I72" i="1"/>
  <c r="H72" i="1"/>
  <c r="E72" i="1"/>
  <c r="F72" i="1" s="1"/>
  <c r="D72" i="1"/>
  <c r="C72" i="1"/>
  <c r="F71" i="1"/>
  <c r="F70" i="1"/>
  <c r="M69" i="1"/>
  <c r="J69" i="1"/>
  <c r="F69" i="1"/>
  <c r="F68" i="1"/>
  <c r="M67" i="1"/>
  <c r="J67" i="1"/>
  <c r="F67" i="1"/>
  <c r="L66" i="1"/>
  <c r="M66" i="1" s="1"/>
  <c r="K66" i="1"/>
  <c r="I66" i="1"/>
  <c r="H66" i="1"/>
  <c r="E66" i="1"/>
  <c r="F66" i="1" s="1"/>
  <c r="D66" i="1"/>
  <c r="C66" i="1"/>
  <c r="M65" i="1"/>
  <c r="J65" i="1"/>
  <c r="F65" i="1"/>
  <c r="M64" i="1"/>
  <c r="J64" i="1"/>
  <c r="F64" i="1"/>
  <c r="M63" i="1"/>
  <c r="J63" i="1"/>
  <c r="F63" i="1"/>
  <c r="M62" i="1"/>
  <c r="J62" i="1"/>
  <c r="F62" i="1"/>
  <c r="L61" i="1"/>
  <c r="K61" i="1"/>
  <c r="K60" i="1" s="1"/>
  <c r="I61" i="1"/>
  <c r="I60" i="1" s="1"/>
  <c r="H61" i="1"/>
  <c r="E61" i="1"/>
  <c r="F61" i="1" s="1"/>
  <c r="D61" i="1"/>
  <c r="D60" i="1" s="1"/>
  <c r="C61" i="1"/>
  <c r="C60" i="1" s="1"/>
  <c r="H60" i="1"/>
  <c r="M59" i="1"/>
  <c r="J59" i="1"/>
  <c r="F59" i="1"/>
  <c r="M58" i="1"/>
  <c r="J58" i="1"/>
  <c r="F58" i="1"/>
  <c r="L57" i="1"/>
  <c r="K57" i="1"/>
  <c r="I57" i="1"/>
  <c r="H57" i="1"/>
  <c r="E57" i="1"/>
  <c r="D57" i="1"/>
  <c r="F57" i="1" s="1"/>
  <c r="C57" i="1"/>
  <c r="M55" i="1"/>
  <c r="J55" i="1"/>
  <c r="F55" i="1"/>
  <c r="M54" i="1"/>
  <c r="J54" i="1"/>
  <c r="F54" i="1"/>
  <c r="M53" i="1"/>
  <c r="J53" i="1"/>
  <c r="F53" i="1"/>
  <c r="L52" i="1"/>
  <c r="K52" i="1"/>
  <c r="I52" i="1"/>
  <c r="H52" i="1"/>
  <c r="E52" i="1"/>
  <c r="D52" i="1"/>
  <c r="F52" i="1" s="1"/>
  <c r="C52" i="1"/>
  <c r="M51" i="1"/>
  <c r="J51" i="1"/>
  <c r="F51" i="1"/>
  <c r="M50" i="1"/>
  <c r="J50" i="1"/>
  <c r="F50" i="1"/>
  <c r="M49" i="1"/>
  <c r="J49" i="1"/>
  <c r="F49" i="1"/>
  <c r="M48" i="1"/>
  <c r="J48" i="1"/>
  <c r="F48" i="1"/>
  <c r="M47" i="1"/>
  <c r="J47" i="1"/>
  <c r="F47" i="1"/>
  <c r="M46" i="1"/>
  <c r="J46" i="1"/>
  <c r="F46" i="1"/>
  <c r="M45" i="1"/>
  <c r="J45" i="1"/>
  <c r="F45" i="1"/>
  <c r="M44" i="1"/>
  <c r="J44" i="1"/>
  <c r="F44" i="1"/>
  <c r="M43" i="1"/>
  <c r="J43" i="1"/>
  <c r="F43" i="1"/>
  <c r="M42" i="1"/>
  <c r="J42" i="1"/>
  <c r="F42" i="1"/>
  <c r="L41" i="1"/>
  <c r="M41" i="1" s="1"/>
  <c r="K41" i="1"/>
  <c r="I41" i="1"/>
  <c r="H41" i="1"/>
  <c r="E41" i="1"/>
  <c r="D41" i="1"/>
  <c r="C41" i="1"/>
  <c r="M39" i="1"/>
  <c r="J39" i="1"/>
  <c r="F39" i="1"/>
  <c r="M38" i="1"/>
  <c r="J38" i="1"/>
  <c r="F38" i="1"/>
  <c r="M37" i="1"/>
  <c r="J37" i="1"/>
  <c r="F37" i="1"/>
  <c r="L36" i="1"/>
  <c r="K36" i="1"/>
  <c r="I36" i="1"/>
  <c r="H36" i="1"/>
  <c r="E36" i="1"/>
  <c r="D36" i="1"/>
  <c r="C36" i="1"/>
  <c r="M35" i="1"/>
  <c r="J35" i="1"/>
  <c r="F35" i="1"/>
  <c r="M34" i="1"/>
  <c r="J34" i="1"/>
  <c r="F34" i="1"/>
  <c r="L33" i="1"/>
  <c r="K33" i="1"/>
  <c r="I33" i="1"/>
  <c r="H33" i="1"/>
  <c r="E33" i="1"/>
  <c r="D33" i="1"/>
  <c r="D31" i="1" s="1"/>
  <c r="C33" i="1"/>
  <c r="C31" i="1" s="1"/>
  <c r="M32" i="1"/>
  <c r="J32" i="1"/>
  <c r="F32" i="1"/>
  <c r="L31" i="1"/>
  <c r="H31" i="1"/>
  <c r="E31" i="1"/>
  <c r="M30" i="1"/>
  <c r="J30" i="1"/>
  <c r="F30" i="1"/>
  <c r="M29" i="1"/>
  <c r="J29" i="1"/>
  <c r="F29" i="1"/>
  <c r="M28" i="1"/>
  <c r="J28" i="1"/>
  <c r="F28" i="1"/>
  <c r="M27" i="1"/>
  <c r="J27" i="1"/>
  <c r="F27" i="1"/>
  <c r="M26" i="1"/>
  <c r="J26" i="1"/>
  <c r="F26" i="1"/>
  <c r="M25" i="1"/>
  <c r="J25" i="1"/>
  <c r="F25" i="1"/>
  <c r="L24" i="1"/>
  <c r="L23" i="1" s="1"/>
  <c r="K24" i="1"/>
  <c r="I24" i="1"/>
  <c r="H24" i="1"/>
  <c r="E24" i="1"/>
  <c r="E23" i="1" s="1"/>
  <c r="D24" i="1"/>
  <c r="D23" i="1" s="1"/>
  <c r="C24" i="1"/>
  <c r="I23" i="1"/>
  <c r="H23" i="1"/>
  <c r="C23" i="1"/>
  <c r="M22" i="1"/>
  <c r="J22" i="1"/>
  <c r="F22" i="1"/>
  <c r="M21" i="1"/>
  <c r="J21" i="1"/>
  <c r="F21" i="1"/>
  <c r="M20" i="1"/>
  <c r="J20" i="1"/>
  <c r="F20" i="1"/>
  <c r="M19" i="1"/>
  <c r="J19" i="1"/>
  <c r="F19" i="1"/>
  <c r="M18" i="1"/>
  <c r="J18" i="1"/>
  <c r="F18" i="1"/>
  <c r="M17" i="1"/>
  <c r="J17" i="1"/>
  <c r="F17" i="1"/>
  <c r="M16" i="1"/>
  <c r="J16" i="1"/>
  <c r="F16" i="1"/>
  <c r="M15" i="1"/>
  <c r="J15" i="1"/>
  <c r="F15" i="1"/>
  <c r="L14" i="1"/>
  <c r="K14" i="1"/>
  <c r="I14" i="1"/>
  <c r="H14" i="1"/>
  <c r="G14" i="1"/>
  <c r="E14" i="1"/>
  <c r="D14" i="1"/>
  <c r="C14" i="1"/>
  <c r="M13" i="1"/>
  <c r="J13" i="1"/>
  <c r="F13" i="1"/>
  <c r="M12" i="1"/>
  <c r="J12" i="1"/>
  <c r="F12" i="1"/>
  <c r="M11" i="1"/>
  <c r="J11" i="1"/>
  <c r="F11" i="1"/>
  <c r="M10" i="1"/>
  <c r="J10" i="1"/>
  <c r="F10" i="1"/>
  <c r="M9" i="1"/>
  <c r="J9" i="1"/>
  <c r="F9" i="1"/>
  <c r="M8" i="1"/>
  <c r="J8" i="1"/>
  <c r="F8" i="1"/>
  <c r="M7" i="1"/>
  <c r="J7" i="1"/>
  <c r="F7" i="1"/>
  <c r="M6" i="1"/>
  <c r="J6" i="1"/>
  <c r="F6" i="1"/>
  <c r="L5" i="1"/>
  <c r="K5" i="1"/>
  <c r="I5" i="1"/>
  <c r="H5" i="1"/>
  <c r="E5" i="1"/>
  <c r="D5" i="1"/>
  <c r="C5" i="1"/>
  <c r="L4" i="1"/>
  <c r="K4" i="1"/>
  <c r="I4" i="1"/>
  <c r="H4" i="1"/>
  <c r="E4" i="1"/>
  <c r="D4" i="1"/>
  <c r="C4" i="1"/>
  <c r="L40" i="1" l="1"/>
  <c r="F14" i="1"/>
  <c r="J14" i="1"/>
  <c r="J33" i="1"/>
  <c r="J72" i="1"/>
  <c r="F116" i="1"/>
  <c r="M123" i="1"/>
  <c r="J4" i="1"/>
  <c r="J41" i="1"/>
  <c r="H56" i="1"/>
  <c r="H122" i="1"/>
  <c r="H248" i="1" s="1"/>
  <c r="M24" i="1"/>
  <c r="M36" i="1"/>
  <c r="C56" i="1"/>
  <c r="J23" i="1"/>
  <c r="M82" i="1"/>
  <c r="M61" i="1"/>
  <c r="J24" i="1"/>
  <c r="M33" i="1"/>
  <c r="M57" i="1"/>
  <c r="J82" i="1"/>
  <c r="F230" i="1"/>
  <c r="H120" i="1"/>
  <c r="E40" i="1"/>
  <c r="F5" i="1"/>
  <c r="M5" i="1"/>
  <c r="K23" i="1"/>
  <c r="M23" i="1" s="1"/>
  <c r="F24" i="1"/>
  <c r="I31" i="1"/>
  <c r="J31" i="1" s="1"/>
  <c r="F33" i="1"/>
  <c r="J36" i="1"/>
  <c r="M52" i="1"/>
  <c r="K56" i="1"/>
  <c r="L60" i="1"/>
  <c r="J66" i="1"/>
  <c r="J116" i="1"/>
  <c r="F118" i="1"/>
  <c r="J123" i="1"/>
  <c r="J186" i="1"/>
  <c r="J230" i="1"/>
  <c r="F240" i="1"/>
  <c r="C120" i="1"/>
  <c r="H40" i="1"/>
  <c r="H121" i="1" s="1"/>
  <c r="H249" i="1" s="1"/>
  <c r="M14" i="1"/>
  <c r="F23" i="1"/>
  <c r="K31" i="1"/>
  <c r="M31" i="1" s="1"/>
  <c r="E60" i="1"/>
  <c r="E56" i="1" s="1"/>
  <c r="E120" i="1" s="1"/>
  <c r="E121" i="1" s="1"/>
  <c r="D40" i="1"/>
  <c r="C40" i="1"/>
  <c r="I40" i="1"/>
  <c r="J40" i="1" s="1"/>
  <c r="J5" i="1"/>
  <c r="F31" i="1"/>
  <c r="F36" i="1"/>
  <c r="F41" i="1"/>
  <c r="J52" i="1"/>
  <c r="J57" i="1"/>
  <c r="M72" i="1"/>
  <c r="F82" i="1"/>
  <c r="D248" i="1"/>
  <c r="L122" i="1"/>
  <c r="F128" i="1"/>
  <c r="C121" i="1"/>
  <c r="C249" i="1" s="1"/>
  <c r="I56" i="1"/>
  <c r="J56" i="1" s="1"/>
  <c r="J60" i="1"/>
  <c r="D56" i="1"/>
  <c r="D120" i="1" s="1"/>
  <c r="L248" i="1"/>
  <c r="M122" i="1"/>
  <c r="J61" i="1"/>
  <c r="M116" i="1"/>
  <c r="I120" i="1"/>
  <c r="I122" i="1"/>
  <c r="M4" i="1"/>
  <c r="F4" i="1"/>
  <c r="E123" i="1"/>
  <c r="F40" i="1" l="1"/>
  <c r="K40" i="1"/>
  <c r="M40" i="1" s="1"/>
  <c r="F60" i="1"/>
  <c r="K120" i="1"/>
  <c r="K121" i="1" s="1"/>
  <c r="K249" i="1" s="1"/>
  <c r="F56" i="1"/>
  <c r="M60" i="1"/>
  <c r="L56" i="1"/>
  <c r="L120" i="1" s="1"/>
  <c r="D121" i="1"/>
  <c r="D249" i="1" s="1"/>
  <c r="F120" i="1"/>
  <c r="I248" i="1"/>
  <c r="J122" i="1"/>
  <c r="E122" i="1"/>
  <c r="F123" i="1"/>
  <c r="I121" i="1"/>
  <c r="J121" i="1" s="1"/>
  <c r="J120" i="1"/>
  <c r="M248" i="1"/>
  <c r="L121" i="1" l="1"/>
  <c r="M120" i="1"/>
  <c r="M56" i="1"/>
  <c r="I249" i="1"/>
  <c r="J249" i="1" s="1"/>
  <c r="J248" i="1"/>
  <c r="E248" i="1"/>
  <c r="F122" i="1"/>
  <c r="F121" i="1"/>
  <c r="M121" i="1" l="1"/>
  <c r="L249" i="1"/>
  <c r="M249" i="1" s="1"/>
  <c r="F248" i="1"/>
  <c r="E249" i="1"/>
  <c r="F249" i="1" s="1"/>
</calcChain>
</file>

<file path=xl/sharedStrings.xml><?xml version="1.0" encoding="utf-8"?>
<sst xmlns="http://schemas.openxmlformats.org/spreadsheetml/2006/main" count="579" uniqueCount="413">
  <si>
    <t>Объем бюджета Миасского городского округа по доходам на 2023 год и на плановый период 2024 - 2025 годов</t>
  </si>
  <si>
    <t>Коды бюджетной классификации</t>
  </si>
  <si>
    <t>Наименование доходов</t>
  </si>
  <si>
    <t>Сумма на 2023 год</t>
  </si>
  <si>
    <t>Уточненный бюджет  на 2023 год</t>
  </si>
  <si>
    <t>В проекте к уточнению бюджета на 2023 год</t>
  </si>
  <si>
    <t>отклонение</t>
  </si>
  <si>
    <t>Примеч.</t>
  </si>
  <si>
    <t>Уточненный бюджет  на 2024 год</t>
  </si>
  <si>
    <t>В проекте к уточнению бюджета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</si>
  <si>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</si>
  <si>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</si>
  <si>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</si>
  <si>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</si>
  <si>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</si>
  <si>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</si>
  <si>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</si>
  <si>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</si>
  <si>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</si>
  <si>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</si>
  <si>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</si>
  <si>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</si>
  <si>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</si>
  <si>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</si>
  <si>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</si>
  <si>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</si>
  <si>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</si>
  <si>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</si>
  <si>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</si>
  <si>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</si>
  <si>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</si>
  <si>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</si>
  <si>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</si>
  <si>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</si>
  <si>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</si>
  <si>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</si>
  <si>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</si>
  <si>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</si>
  <si>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</si>
  <si>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</si>
  <si>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Письмо МРИ России № 23 по Челябинской области от 11.04.2023г. 
№ 10-23/05826@</t>
  </si>
  <si>
    <t>182 1 03 02241 01 0000 110</t>
  </si>
  <si>
    <t>182 1 03 02251 01 0000 110</t>
  </si>
  <si>
    <t>182 1 03 02261 01 0000 110</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</si>
  <si>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</si>
  <si>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</si>
  <si>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</si>
  <si>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</si>
  <si>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</si>
  <si>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</si>
  <si>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Письмо МРИ России № 23 по Челябинской области от 23.05.2023г. 
№ 10-23/08361@</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</si>
  <si>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</si>
  <si>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</si>
  <si>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</si>
  <si>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</si>
  <si>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</si>
  <si>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</si>
  <si>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</si>
  <si>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</si>
  <si>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</si>
  <si>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</si>
  <si>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</si>
  <si>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</si>
  <si>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</si>
  <si>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</si>
  <si>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</si>
  <si>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</si>
  <si>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</si>
  <si>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</si>
  <si>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</si>
  <si>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</si>
  <si>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</si>
  <si>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</si>
  <si>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</si>
  <si>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</si>
  <si>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</si>
  <si>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</si>
  <si>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</si>
  <si>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</si>
  <si>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</si>
  <si>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</si>
  <si>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</si>
  <si>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</si>
  <si>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</si>
  <si>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</si>
  <si>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</si>
  <si>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</si>
  <si>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</si>
  <si>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</si>
  <si>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</si>
  <si>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</si>
  <si>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</si>
  <si>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</si>
  <si>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</si>
  <si>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</si>
  <si>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</si>
  <si>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</si>
  <si>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Фактическое поступление</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</si>
  <si>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</si>
  <si>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</si>
  <si>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</si>
  <si>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</si>
  <si>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</si>
  <si>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</si>
  <si>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</si>
  <si>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</si>
  <si>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</si>
  <si>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</si>
  <si>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</si>
  <si>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</si>
  <si>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</si>
  <si>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</si>
  <si>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</si>
  <si>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</si>
  <si>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</si>
  <si>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</si>
  <si>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</si>
  <si>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</si>
  <si>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</si>
  <si>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</si>
  <si>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</si>
  <si>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Письмо Управления по ФКиС Администрации МГО от 31.05.2023г. № 413/12</t>
  </si>
  <si>
    <t>288 1 13 02064 04 0000 130</t>
  </si>
  <si>
    <t>289 1 13 02064 04 0000 130</t>
  </si>
  <si>
    <t>Письмо Управления культуры Администрации МГО от 03.05.2023 г. № 343/11</t>
  </si>
  <si>
    <t>000 1 13 02994 04 0000 130</t>
  </si>
  <si>
    <t>Прочие доходы от компенсации затрат бюджетов городских округов</t>
  </si>
  <si>
    <t>283 1 13 02994 04 0000 130</t>
  </si>
  <si>
    <t>284 1 13 02994 04 0000 130</t>
  </si>
  <si>
    <t>285 1 13 02994 04 0000 130</t>
  </si>
  <si>
    <t>287 1 13 02994 04 0000 130</t>
  </si>
  <si>
    <t>288 1 13 02994 04 0000 130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</si>
  <si>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</si>
  <si>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</si>
  <si>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</si>
  <si>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</si>
  <si>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</si>
  <si>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Письмо Управления культуры Администрации МГО от 23.05.2023 г. № 384/11</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</si>
  <si>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</si>
  <si>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</si>
  <si>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</si>
  <si>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</si>
  <si>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Письмо Управления образования Администрации МГО от 23.05.2023 г. № 1517/10, от 30.05.2023 № 1600/10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</si>
  <si>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</si>
  <si>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</si>
  <si>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</si>
  <si>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</si>
  <si>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</si>
  <si>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</si>
  <si>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</si>
  <si>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</si>
  <si>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</si>
  <si>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</si>
  <si>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</si>
  <si>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</si>
  <si>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</si>
  <si>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</si>
  <si>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</si>
  <si>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</si>
  <si>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</si>
  <si>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</si>
  <si>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</si>
  <si>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</si>
  <si>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</si>
  <si>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</si>
  <si>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</si>
  <si>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</si>
  <si>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</si>
  <si>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</si>
  <si>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</si>
  <si>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</si>
  <si>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</si>
  <si>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</si>
  <si>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</si>
  <si>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</si>
  <si>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</si>
  <si>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</si>
  <si>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</si>
  <si>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</si>
  <si>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</si>
  <si>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</si>
  <si>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</si>
  <si>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</si>
  <si>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</si>
  <si>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</si>
  <si>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</si>
  <si>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</si>
  <si>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</si>
  <si>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</si>
  <si>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</si>
  <si>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</si>
  <si>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</si>
  <si>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</si>
  <si>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</si>
  <si>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</si>
  <si>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</si>
  <si>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</si>
  <si>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</si>
  <si>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</si>
  <si>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</si>
  <si>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</si>
  <si>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</si>
  <si>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</si>
  <si>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</si>
  <si>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</si>
  <si>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</si>
  <si>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</si>
  <si>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</si>
  <si>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</si>
  <si>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</si>
  <si>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</si>
  <si>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</si>
  <si>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</si>
  <si>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</si>
  <si>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</si>
  <si>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</si>
  <si>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</si>
  <si>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</si>
  <si>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</si>
  <si>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</si>
  <si>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Письмо Администрации МГО от 21.03.2023г. 
№ 135/8</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</si>
  <si>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</si>
  <si>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</si>
  <si>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</si>
  <si>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</si>
  <si>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</si>
  <si>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</si>
  <si>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</si>
  <si>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</si>
  <si>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</si>
  <si>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</si>
  <si>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</si>
  <si>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Распоряжение Правительства ЧО от 17.05.2023 года   № 379-рп, 26.05.2023г. № 410 -рп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</si>
  <si>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</si>
  <si>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</si>
  <si>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</si>
  <si>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</si>
  <si>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Распоряжение Правительства ЧО от 29.05.2023г. № 427 -рп</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</si>
  <si>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</si>
  <si>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</si>
  <si>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</si>
  <si>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</si>
  <si>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</si>
  <si>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План МФ ЧО</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</si>
  <si>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</si>
  <si>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</si>
  <si>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</si>
  <si>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</si>
  <si>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</si>
  <si>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</si>
  <si>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</si>
  <si>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</si>
  <si>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</si>
  <si>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</si>
  <si>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</si>
  <si>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</si>
  <si>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</si>
  <si>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</si>
  <si>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</si>
  <si>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</si>
  <si>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</si>
  <si>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</si>
  <si>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</si>
  <si>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</si>
  <si>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</si>
  <si>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</si>
  <si>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</si>
  <si>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</si>
  <si>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</si>
  <si>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</si>
  <si>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</si>
  <si>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</si>
  <si>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</si>
  <si>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</si>
  <si>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</si>
  <si>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</si>
  <si>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</si>
  <si>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</si>
  <si>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</si>
  <si>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</si>
  <si>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</si>
  <si>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</si>
  <si>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</si>
  <si>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</si>
  <si>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</si>
  <si>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</si>
  <si>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</si>
  <si>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</si>
  <si>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</si>
  <si>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</si>
  <si>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</si>
  <si>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</si>
  <si>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</si>
  <si>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</si>
  <si>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</si>
  <si>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</si>
  <si>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</si>
  <si>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</si>
  <si>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</si>
  <si>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</si>
  <si>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</si>
  <si>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</si>
  <si>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</si>
  <si>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</si>
  <si>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</si>
  <si>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</si>
  <si>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</si>
  <si>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</si>
  <si>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</si>
  <si>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</si>
  <si>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</si>
  <si>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</si>
  <si>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</si>
  <si>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</si>
  <si>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</si>
  <si>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</si>
  <si>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</si>
  <si>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</si>
  <si>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</si>
  <si>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</si>
  <si>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</si>
  <si>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</si>
  <si>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</si>
  <si>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</si>
  <si>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</si>
  <si>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</si>
  <si>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</si>
  <si>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</si>
  <si>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</si>
  <si>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</si>
  <si>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</si>
  <si>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</si>
  <si>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</si>
  <si>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</si>
  <si>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</si>
  <si>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</si>
  <si>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</si>
  <si>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</si>
  <si>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</si>
  <si>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</si>
  <si>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</si>
  <si>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</si>
  <si>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</si>
  <si>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</si>
  <si>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</si>
  <si>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</si>
  <si>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</si>
  <si>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</si>
  <si>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</si>
  <si>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 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</si>
  <si>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</si>
  <si>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</si>
  <si>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</si>
  <si>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</si>
  <si>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</si>
  <si>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</si>
  <si>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</si>
  <si>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</si>
  <si>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план МФ ЧО</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</si>
  <si>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</si>
  <si>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</si>
  <si>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</si>
  <si>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</si>
  <si>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</si>
  <si>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</si>
  <si>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</si>
  <si>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</si>
  <si>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</si>
  <si>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</si>
  <si>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</si>
  <si>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</si>
  <si>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</si>
  <si>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</si>
  <si>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</si>
  <si>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</si>
  <si>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</si>
  <si>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</si>
  <si>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</si>
  <si>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</si>
  <si>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</si>
  <si>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</si>
  <si>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</si>
  <si>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</si>
  <si>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</si>
  <si>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</si>
  <si>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</si>
  <si>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</si>
  <si>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</si>
  <si>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</si>
  <si>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</si>
  <si>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</si>
  <si>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</si>
  <si>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</si>
  <si>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</si>
  <si>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</si>
  <si>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</si>
  <si>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</si>
  <si>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</si>
  <si>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 xml:space="preserve"> Письмо Управления Образования Администрации МГО от 18.04.2023г. № 1188/10</t>
  </si>
  <si>
    <t>289 2 04 04020 04 0000 150</t>
  </si>
  <si>
    <t xml:space="preserve"> Письмо Управления Культуры Администрации МГО от 03.05.2023 г. № 344/11, от 31.05.2023 г. № 415/11</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</si>
  <si>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</si>
  <si>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</si>
  <si>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</si>
  <si>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</si>
  <si>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</si>
  <si>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Письмо Управления Образования Администрации МГО от 09.03.2023г. № 642/10</t>
  </si>
  <si>
    <t>289 2 07 04020 04 0000 150</t>
  </si>
  <si>
    <t xml:space="preserve"> Письмо Управления Культуры Администрации МГО от 31.05.2023г. № 415/11</t>
  </si>
  <si>
    <t>000 2 00 00000 00 0000 000</t>
  </si>
  <si>
    <t>БЕЗВОЗМЕЗДНЫЕ ПОСТУПЛЕНИЯ</t>
  </si>
  <si>
    <t>ВСЕГО ДОХОДОВ</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</si>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</sst>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
    <numFmt numFmtId="166" formatCode="_-* #,##0.00_р_._-;\-* #,##0.00_р_._-;_-* &quot;-&quot;??_р_._-;_-@_-"/>
  </numFmts>
  <fonts count="18"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name val="Times New Roman"/>
      <family val="1"/>
      <charset val="204"/>
    </font>
    <font>
      <sz val="10"/>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7" fillId="0" borderId="0" applyFont="0" applyFill="0" applyBorder="0" applyAlignment="0" applyProtection="0"/>
  </cellStyleXfs>
  <cellXfs count="75">
    <xf numFmtId="0" fontId="0" fillId="0" borderId="0" xfId="0"/>
    <xf numFmtId="0" fontId="2" fillId="2" borderId="0" xfId="1" applyFont="1" applyFill="1" applyAlignment="1">
      <alignment horizontal="right" vertical="center" wrapText="1"/>
    </xf>
    <xf numFmtId="0" fontId="2" fillId="0" borderId="0" xfId="1" applyFont="1" applyFill="1" applyAlignment="1">
      <alignment horizontal="right"/>
    </xf>
    <xf numFmtId="0" fontId="2" fillId="2" borderId="0" xfId="1" applyFont="1" applyFill="1" applyAlignment="1">
      <alignment horizontal="center" vertical="center" wrapText="1"/>
    </xf>
    <xf numFmtId="0" fontId="2" fillId="2" borderId="0" xfId="1" applyFont="1" applyFill="1" applyAlignment="1">
      <alignment horizontal="center" vertical="center" wrapText="1"/>
    </xf>
    <xf numFmtId="0" fontId="5" fillId="2" borderId="0" xfId="2" applyFont="1" applyFill="1" applyAlignment="1">
      <alignment vertical="center" wrapText="1"/>
    </xf>
    <xf numFmtId="0" fontId="2" fillId="2" borderId="1" xfId="2" applyFont="1" applyFill="1" applyBorder="1" applyAlignment="1">
      <alignment horizontal="center" vertical="center" wrapText="1"/>
    </xf>
    <xf numFmtId="2" fontId="2" fillId="2"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justify" vertical="center" wrapText="1"/>
    </xf>
    <xf numFmtId="165" fontId="4" fillId="2" borderId="1" xfId="3" applyNumberFormat="1" applyFont="1" applyFill="1" applyBorder="1" applyAlignment="1">
      <alignment horizontal="center" vertical="center" wrapText="1"/>
    </xf>
    <xf numFmtId="165" fontId="2" fillId="2" borderId="1" xfId="3" applyNumberFormat="1" applyFont="1" applyFill="1" applyBorder="1" applyAlignment="1">
      <alignment horizontal="center" vertical="center" wrapText="1"/>
    </xf>
    <xf numFmtId="165" fontId="6" fillId="2" borderId="1" xfId="3" applyNumberFormat="1" applyFont="1" applyFill="1" applyBorder="1" applyAlignment="1">
      <alignment horizontal="center" vertical="center" wrapText="1"/>
    </xf>
    <xf numFmtId="0" fontId="7" fillId="2" borderId="0" xfId="2" applyFont="1" applyFill="1" applyAlignment="1">
      <alignment vertical="center" wrapText="1"/>
    </xf>
    <xf numFmtId="0" fontId="2" fillId="2" borderId="2" xfId="2" applyFont="1" applyFill="1" applyBorder="1" applyAlignment="1">
      <alignment horizontal="center" vertical="center" wrapText="1"/>
    </xf>
    <xf numFmtId="0" fontId="8" fillId="2" borderId="1" xfId="2" applyFont="1" applyFill="1" applyBorder="1" applyAlignment="1">
      <alignment horizontal="justify" vertical="center" wrapText="1"/>
    </xf>
    <xf numFmtId="165" fontId="2" fillId="2" borderId="1" xfId="4"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2" applyFont="1" applyFill="1" applyBorder="1" applyAlignment="1">
      <alignment horizontal="justify" vertical="center" wrapText="1"/>
    </xf>
    <xf numFmtId="165" fontId="2" fillId="2" borderId="1"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1" xfId="2" applyNumberFormat="1" applyFont="1" applyFill="1" applyBorder="1" applyAlignment="1">
      <alignment horizontal="justify" vertical="center" wrapText="1"/>
    </xf>
    <xf numFmtId="0" fontId="11" fillId="2" borderId="0" xfId="2" applyFont="1" applyFill="1" applyAlignment="1">
      <alignment vertical="center" wrapText="1"/>
    </xf>
    <xf numFmtId="3"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justify" vertical="center" wrapText="1"/>
    </xf>
    <xf numFmtId="0" fontId="2" fillId="2" borderId="1" xfId="1" applyFont="1" applyFill="1" applyBorder="1" applyAlignment="1">
      <alignment horizontal="justify" vertical="center" wrapText="1"/>
    </xf>
    <xf numFmtId="0" fontId="4" fillId="2" borderId="1" xfId="2" quotePrefix="1" applyFont="1" applyFill="1" applyBorder="1" applyAlignment="1">
      <alignment horizontal="justify" vertical="center" wrapText="1"/>
    </xf>
    <xf numFmtId="0" fontId="5" fillId="3" borderId="0" xfId="2" applyFont="1" applyFill="1" applyAlignment="1">
      <alignment vertical="center" wrapText="1"/>
    </xf>
    <xf numFmtId="49" fontId="4" fillId="2" borderId="4" xfId="5" applyNumberFormat="1" applyFont="1" applyFill="1" applyBorder="1" applyAlignment="1">
      <alignment horizontal="center" vertical="center" wrapText="1"/>
    </xf>
    <xf numFmtId="49" fontId="4" fillId="2" borderId="5" xfId="5" applyNumberFormat="1" applyFont="1" applyFill="1" applyBorder="1" applyAlignment="1">
      <alignment horizontal="center" vertical="center" wrapText="1"/>
    </xf>
    <xf numFmtId="165" fontId="5" fillId="2" borderId="0" xfId="2" applyNumberFormat="1" applyFont="1" applyFill="1" applyAlignment="1">
      <alignment vertical="center" wrapText="1"/>
    </xf>
    <xf numFmtId="49" fontId="2" fillId="2" borderId="1" xfId="5" applyNumberFormat="1" applyFont="1" applyFill="1" applyBorder="1" applyAlignment="1">
      <alignment horizontal="center" vertical="center" wrapText="1"/>
    </xf>
    <xf numFmtId="0" fontId="2" fillId="2" borderId="1" xfId="5" applyNumberFormat="1" applyFont="1" applyFill="1" applyBorder="1" applyAlignment="1">
      <alignment horizontal="justify" vertical="center" wrapText="1"/>
    </xf>
    <xf numFmtId="165" fontId="11" fillId="2" borderId="0" xfId="2" applyNumberFormat="1" applyFont="1" applyFill="1" applyAlignment="1">
      <alignment vertical="center" wrapText="1"/>
    </xf>
    <xf numFmtId="0" fontId="2" fillId="2" borderId="1" xfId="2" applyNumberFormat="1" applyFont="1" applyFill="1" applyBorder="1" applyAlignment="1">
      <alignment horizontal="justify" vertical="center" wrapText="1"/>
    </xf>
    <xf numFmtId="0" fontId="12" fillId="2" borderId="1" xfId="2" applyFont="1" applyFill="1" applyBorder="1" applyAlignment="1">
      <alignment horizontal="center" vertical="center" wrapText="1"/>
    </xf>
    <xf numFmtId="0" fontId="12" fillId="2" borderId="1" xfId="2" applyFont="1" applyFill="1" applyBorder="1" applyAlignment="1">
      <alignment horizontal="justify" vertical="center" wrapText="1"/>
    </xf>
    <xf numFmtId="165" fontId="8" fillId="2" borderId="1" xfId="3" applyNumberFormat="1" applyFont="1" applyFill="1" applyBorder="1" applyAlignment="1">
      <alignment horizontal="center" vertical="center" wrapText="1"/>
    </xf>
    <xf numFmtId="165" fontId="4" fillId="2" borderId="1" xfId="2" applyNumberFormat="1" applyFont="1" applyFill="1" applyBorder="1" applyAlignment="1">
      <alignment horizontal="center" vertical="center" wrapText="1"/>
    </xf>
    <xf numFmtId="165" fontId="11" fillId="0" borderId="0"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49" fontId="2" fillId="2" borderId="1" xfId="1" applyNumberFormat="1" applyFont="1" applyFill="1" applyBorder="1" applyAlignment="1">
      <alignment horizontal="center" vertical="center" wrapText="1"/>
    </xf>
    <xf numFmtId="0" fontId="13" fillId="2" borderId="0" xfId="2" applyFont="1" applyFill="1" applyAlignment="1">
      <alignment vertical="center" wrapText="1"/>
    </xf>
    <xf numFmtId="0" fontId="11" fillId="0" borderId="0" xfId="2" applyFont="1" applyFill="1" applyAlignment="1">
      <alignment vertical="center" wrapText="1"/>
    </xf>
    <xf numFmtId="165" fontId="11" fillId="0" borderId="0" xfId="2" applyNumberFormat="1" applyFont="1" applyFill="1" applyAlignment="1">
      <alignment vertical="center" wrapText="1"/>
    </xf>
    <xf numFmtId="0" fontId="13" fillId="0" borderId="0" xfId="2" applyFont="1" applyFill="1" applyAlignment="1">
      <alignment vertical="center" wrapText="1"/>
    </xf>
    <xf numFmtId="3" fontId="2" fillId="2" borderId="4" xfId="2" applyNumberFormat="1" applyFont="1" applyFill="1" applyBorder="1" applyAlignment="1">
      <alignment horizontal="center" vertical="center" wrapText="1"/>
    </xf>
    <xf numFmtId="0" fontId="2" fillId="2" borderId="1" xfId="2" applyFont="1" applyFill="1" applyBorder="1" applyAlignment="1">
      <alignment horizontal="justify" vertical="center"/>
    </xf>
    <xf numFmtId="49" fontId="4" fillId="2" borderId="4" xfId="5" applyNumberFormat="1" applyFont="1" applyFill="1" applyBorder="1" applyAlignment="1">
      <alignment horizontal="left"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justify" vertical="center" wrapText="1"/>
    </xf>
    <xf numFmtId="0" fontId="8" fillId="2" borderId="1" xfId="0" applyFont="1" applyFill="1" applyBorder="1" applyAlignment="1">
      <alignment horizontal="justify" vertical="center" wrapText="1" readingOrder="1"/>
    </xf>
    <xf numFmtId="0" fontId="11" fillId="2" borderId="0" xfId="2" applyFont="1" applyFill="1" applyBorder="1" applyAlignment="1">
      <alignment vertical="center" wrapText="1"/>
    </xf>
    <xf numFmtId="165" fontId="2" fillId="2" borderId="0" xfId="3" applyNumberFormat="1" applyFont="1" applyFill="1" applyBorder="1" applyAlignment="1">
      <alignment horizontal="center" vertical="center" wrapText="1"/>
    </xf>
    <xf numFmtId="49" fontId="2" fillId="2" borderId="1" xfId="2" applyNumberFormat="1" applyFont="1" applyFill="1" applyBorder="1" applyAlignment="1" applyProtection="1">
      <alignment horizontal="center" vertical="center" wrapText="1"/>
    </xf>
    <xf numFmtId="49" fontId="8" fillId="2" borderId="7" xfId="2" applyNumberFormat="1" applyFont="1" applyFill="1" applyBorder="1" applyAlignment="1" applyProtection="1">
      <alignment horizontal="justify" vertical="center" wrapText="1"/>
    </xf>
    <xf numFmtId="49" fontId="8" fillId="2" borderId="1" xfId="2" applyNumberFormat="1" applyFont="1" applyFill="1" applyBorder="1" applyAlignment="1" applyProtection="1">
      <alignment horizontal="justify" vertical="center" wrapText="1"/>
    </xf>
    <xf numFmtId="0" fontId="2" fillId="2" borderId="1"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1" xfId="2" applyFont="1" applyFill="1" applyBorder="1" applyAlignment="1">
      <alignment horizontal="justify" vertical="center" wrapText="1"/>
    </xf>
    <xf numFmtId="0" fontId="8" fillId="2" borderId="3" xfId="2" applyFont="1" applyFill="1" applyBorder="1" applyAlignment="1">
      <alignment horizontal="justify" vertical="center" wrapText="1"/>
    </xf>
    <xf numFmtId="0" fontId="2" fillId="2" borderId="3" xfId="2" applyFont="1" applyFill="1" applyBorder="1" applyAlignment="1">
      <alignment horizontal="justify" vertical="center" wrapText="1"/>
    </xf>
    <xf numFmtId="0" fontId="5" fillId="2" borderId="0" xfId="2" applyFont="1" applyFill="1" applyAlignment="1">
      <alignment horizontal="center" vertical="center" wrapText="1"/>
    </xf>
    <xf numFmtId="0" fontId="8" fillId="2" borderId="1" xfId="2" applyNumberFormat="1" applyFont="1" applyFill="1" applyBorder="1" applyAlignment="1">
      <alignment horizontal="justify" vertical="center" wrapText="1"/>
    </xf>
    <xf numFmtId="165" fontId="2" fillId="2" borderId="3" xfId="3" applyNumberFormat="1" applyFont="1" applyFill="1" applyBorder="1" applyAlignment="1">
      <alignment horizontal="center" vertical="center" wrapText="1"/>
    </xf>
    <xf numFmtId="0" fontId="8" fillId="2" borderId="1" xfId="2" applyFont="1" applyFill="1" applyBorder="1" applyAlignment="1">
      <alignment horizontal="center" vertical="center"/>
    </xf>
    <xf numFmtId="49" fontId="4" fillId="2" borderId="1"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5" fillId="2" borderId="0" xfId="2" applyFont="1" applyFill="1" applyBorder="1" applyAlignment="1">
      <alignment horizontal="justify" vertical="center" wrapText="1"/>
    </xf>
    <xf numFmtId="0" fontId="16"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15" fillId="2" borderId="0" xfId="2" applyFont="1" applyFill="1" applyAlignment="1">
      <alignment horizontal="justify" vertical="center" wrapText="1"/>
    </xf>
    <xf numFmtId="0" fontId="16" fillId="2" borderId="0" xfId="2" applyFont="1" applyFill="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282"/>
  <sheetViews>
    <sheetView tabSelected="1" zoomScaleNormal="100" workbookViewId="0">
      <pane xSplit="3" ySplit="3" topLeftCell="D243" activePane="bottomRight" state="frozen"/>
      <selection pane="topRight" activeCell="D1" sqref="D1"/>
      <selection pane="bottomLeft" activeCell="A4" sqref="A4"/>
      <selection pane="bottomRight" activeCell="B6" sqref="B6"/>
    </sheetView>
  </sheetViews>
  <sheetFormatPr defaultColWidth="9.140625" defaultRowHeight="18.75" x14ac:dyDescent="0.25"/>
  <cols>
    <col min="1" max="1" width="31.7109375" style="69" customWidth="1"/>
    <col min="2" max="2" width="68.7109375" style="73" customWidth="1"/>
    <col min="3" max="3" width="13.7109375" style="74" hidden="1" customWidth="1"/>
    <col min="4" max="4" width="13.42578125" style="74" customWidth="1"/>
    <col min="5" max="5" width="15.5703125" style="74" customWidth="1"/>
    <col min="6" max="6" width="13.7109375" style="74" customWidth="1"/>
    <col min="7" max="7" width="16.42578125" style="74" customWidth="1"/>
    <col min="8" max="8" width="12.85546875" style="74" customWidth="1"/>
    <col min="9" max="9" width="13.42578125" style="74" customWidth="1"/>
    <col min="10" max="10" width="10" style="74" customWidth="1"/>
    <col min="11" max="11" width="14" style="74" customWidth="1"/>
    <col min="12" max="12" width="12.28515625" style="74" customWidth="1"/>
    <col min="13" max="13" width="6" style="74" customWidth="1"/>
    <col min="14" max="14" width="10.140625" style="5" bestFit="1" customWidth="1"/>
    <col min="15" max="15" width="11" style="5" customWidth="1"/>
    <col min="16" max="16384" width="9.140625" style="5"/>
  </cols>
  <sheetData>
    <row r="1" spans="1:248" s="2" customFormat="1" ht="15.75" x14ac:dyDescent="0.25">
      <c r="A1" s="1" t="s">
        <v>412</v>
      </c>
      <c r="B1" s="1"/>
      <c r="C1" s="1"/>
      <c r="D1" s="1"/>
      <c r="E1" s="1"/>
      <c r="F1" s="1"/>
      <c r="G1" s="1"/>
      <c r="H1" s="1"/>
      <c r="I1" s="1"/>
      <c r="J1" s="1"/>
      <c r="K1" s="1"/>
      <c r="L1" s="1"/>
      <c r="M1" s="1"/>
    </row>
    <row r="2" spans="1:248" s="2" customFormat="1" ht="15.75" x14ac:dyDescent="0.25">
      <c r="A2" s="3" t="s">
        <v>0</v>
      </c>
      <c r="B2" s="3"/>
      <c r="C2" s="3"/>
      <c r="D2" s="3"/>
      <c r="E2" s="3"/>
      <c r="F2" s="3"/>
      <c r="G2" s="3"/>
      <c r="H2" s="3"/>
      <c r="I2" s="3"/>
      <c r="J2" s="3"/>
      <c r="K2" s="4"/>
      <c r="L2" s="4"/>
      <c r="M2" s="4"/>
    </row>
    <row r="3" spans="1:248" ht="71.25" customHeight="1" x14ac:dyDescent="0.25">
      <c r="A3" s="6" t="s">
        <v>1</v>
      </c>
      <c r="B3" s="6" t="s">
        <v>2</v>
      </c>
      <c r="C3" s="6" t="s">
        <v>3</v>
      </c>
      <c r="D3" s="6" t="s">
        <v>4</v>
      </c>
      <c r="E3" s="6" t="s">
        <v>5</v>
      </c>
      <c r="F3" s="6" t="s">
        <v>6</v>
      </c>
      <c r="G3" s="6" t="s">
        <v>7</v>
      </c>
      <c r="H3" s="6" t="s">
        <v>8</v>
      </c>
      <c r="I3" s="6" t="s">
        <v>9</v>
      </c>
      <c r="J3" s="7" t="s">
        <v>6</v>
      </c>
      <c r="K3" s="6" t="s">
        <v>4</v>
      </c>
      <c r="L3" s="6" t="s">
        <v>5</v>
      </c>
      <c r="M3" s="7" t="s">
        <v>6</v>
      </c>
    </row>
    <row r="4" spans="1:248" s="13" customFormat="1" ht="21" customHeight="1" x14ac:dyDescent="0.25">
      <c r="A4" s="8" t="s">
        <v>10</v>
      </c>
      <c r="B4" s="9" t="s">
        <v>11</v>
      </c>
      <c r="C4" s="10">
        <f t="shared" ref="C4:D4" si="0">SUM(C6:C13)</f>
        <v>1557179</v>
      </c>
      <c r="D4" s="10">
        <f t="shared" si="0"/>
        <v>1557179</v>
      </c>
      <c r="E4" s="10">
        <f>SUM(E6:E13)</f>
        <v>1563179</v>
      </c>
      <c r="F4" s="11">
        <f>E4-D4</f>
        <v>6000</v>
      </c>
      <c r="G4" s="12"/>
      <c r="H4" s="10">
        <f>SUM(H6:H11)</f>
        <v>1704427.7000000002</v>
      </c>
      <c r="I4" s="10">
        <f>SUM(I6:I11)</f>
        <v>1704427.7000000002</v>
      </c>
      <c r="J4" s="11">
        <f t="shared" ref="J4:J13" si="1">I4-H4</f>
        <v>0</v>
      </c>
      <c r="K4" s="10">
        <f>SUM(K6:K11)</f>
        <v>1840410.1</v>
      </c>
      <c r="L4" s="10">
        <f>SUM(L6:L11)</f>
        <v>1840410.1</v>
      </c>
      <c r="M4" s="11">
        <f>L4-K4</f>
        <v>0</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row>
    <row r="5" spans="1:248" ht="63" x14ac:dyDescent="0.25">
      <c r="A5" s="14"/>
      <c r="B5" s="15" t="s">
        <v>12</v>
      </c>
      <c r="C5" s="16">
        <f>(C6+C7+C8+C9)*17.84669555/32.8466955+C10+(C11*17.84669555/32.78922429)</f>
        <v>847720.88059343724</v>
      </c>
      <c r="D5" s="16">
        <f>(D6+D7+D8+D9)*17.84669555/32.8466955+D10+(D11*17.84669555/32.78922429)</f>
        <v>847720.88059343724</v>
      </c>
      <c r="E5" s="16">
        <f>((E6+E7+E8+E9)*17.84669555/32.8466955)+E10+(E11*17.84669555/32.78922429)+(E12*17.84669555/32.84669555)+(E13*17.84669555/32.78922429)</f>
        <v>851004.02043644455</v>
      </c>
      <c r="F5" s="11">
        <f t="shared" ref="F5:F78" si="2">E5-D5</f>
        <v>3283.1398430073168</v>
      </c>
      <c r="G5" s="12"/>
      <c r="H5" s="16">
        <f>((H6+H7+H8+H9)*17.9654867/32.9654867)+H10+(H11*17.9654867/32.90801544)</f>
        <v>930583.58001780987</v>
      </c>
      <c r="I5" s="16">
        <f>((I6+I7+I8+I9)*17.9654867/32.9654867)+I10+(I11*17.9654867/32.90801544)</f>
        <v>930583.58001780987</v>
      </c>
      <c r="J5" s="11">
        <f t="shared" si="1"/>
        <v>0</v>
      </c>
      <c r="K5" s="16">
        <f>((K6+K7+K8+K9)*17.49429208/32.49429208)+K10+(K11*17.49429208/32.43682082)</f>
        <v>992594.84611531394</v>
      </c>
      <c r="L5" s="16">
        <f>((L6+L7+L8+L9)*17.49429208/32.49429208)+L10+(L11*17.49429208/32.43682082)</f>
        <v>992594.84611531394</v>
      </c>
      <c r="M5" s="11">
        <f t="shared" ref="M5:M78" si="3">L5-K5</f>
        <v>0</v>
      </c>
    </row>
    <row r="6" spans="1:248" ht="78.75" x14ac:dyDescent="0.25">
      <c r="A6" s="17" t="s">
        <v>13</v>
      </c>
      <c r="B6" s="18" t="s">
        <v>14</v>
      </c>
      <c r="C6" s="11">
        <v>1391252.7</v>
      </c>
      <c r="D6" s="11">
        <v>1391252.7</v>
      </c>
      <c r="E6" s="11">
        <v>1352122.7</v>
      </c>
      <c r="F6" s="11">
        <f t="shared" si="2"/>
        <v>-39130</v>
      </c>
      <c r="G6" s="12" t="s">
        <v>15</v>
      </c>
      <c r="H6" s="19">
        <v>1531815.3</v>
      </c>
      <c r="I6" s="19">
        <v>1531815.3</v>
      </c>
      <c r="J6" s="11">
        <f t="shared" si="1"/>
        <v>0</v>
      </c>
      <c r="K6" s="19">
        <v>1661513</v>
      </c>
      <c r="L6" s="19">
        <v>1661513</v>
      </c>
      <c r="M6" s="11">
        <f t="shared" si="3"/>
        <v>0</v>
      </c>
    </row>
    <row r="7" spans="1:248" ht="47.25" x14ac:dyDescent="0.25">
      <c r="A7" s="20"/>
      <c r="B7" s="18" t="s">
        <v>16</v>
      </c>
      <c r="C7" s="11">
        <v>52919.8</v>
      </c>
      <c r="D7" s="11">
        <v>52919.8</v>
      </c>
      <c r="E7" s="11">
        <v>52919.8</v>
      </c>
      <c r="F7" s="11">
        <f t="shared" si="2"/>
        <v>0</v>
      </c>
      <c r="G7" s="12"/>
      <c r="H7" s="19">
        <v>54598.3</v>
      </c>
      <c r="I7" s="19">
        <v>54598.3</v>
      </c>
      <c r="J7" s="11">
        <f t="shared" si="1"/>
        <v>0</v>
      </c>
      <c r="K7" s="19">
        <v>55916.800000000003</v>
      </c>
      <c r="L7" s="19">
        <v>55916.800000000003</v>
      </c>
      <c r="M7" s="11">
        <f t="shared" si="3"/>
        <v>0</v>
      </c>
    </row>
    <row r="8" spans="1:248" ht="110.25" x14ac:dyDescent="0.25">
      <c r="A8" s="21" t="s">
        <v>17</v>
      </c>
      <c r="B8" s="22" t="s">
        <v>18</v>
      </c>
      <c r="C8" s="11">
        <v>5500</v>
      </c>
      <c r="D8" s="11">
        <v>5500</v>
      </c>
      <c r="E8" s="11">
        <v>5500</v>
      </c>
      <c r="F8" s="11">
        <f t="shared" si="2"/>
        <v>0</v>
      </c>
      <c r="G8" s="12"/>
      <c r="H8" s="19">
        <v>5760</v>
      </c>
      <c r="I8" s="19">
        <v>5760</v>
      </c>
      <c r="J8" s="11">
        <f t="shared" si="1"/>
        <v>0</v>
      </c>
      <c r="K8" s="19">
        <v>6030</v>
      </c>
      <c r="L8" s="19">
        <v>6030</v>
      </c>
      <c r="M8" s="11">
        <f t="shared" si="3"/>
        <v>0</v>
      </c>
    </row>
    <row r="9" spans="1:248" ht="47.25" x14ac:dyDescent="0.25">
      <c r="A9" s="21" t="s">
        <v>19</v>
      </c>
      <c r="B9" s="18" t="s">
        <v>20</v>
      </c>
      <c r="C9" s="11">
        <v>17315.400000000001</v>
      </c>
      <c r="D9" s="11">
        <v>17315.400000000001</v>
      </c>
      <c r="E9" s="11">
        <v>17315.400000000001</v>
      </c>
      <c r="F9" s="11">
        <f t="shared" si="2"/>
        <v>0</v>
      </c>
      <c r="G9" s="12"/>
      <c r="H9" s="19">
        <v>17779.099999999999</v>
      </c>
      <c r="I9" s="19">
        <v>17779.099999999999</v>
      </c>
      <c r="J9" s="11">
        <f t="shared" si="1"/>
        <v>0</v>
      </c>
      <c r="K9" s="19">
        <v>18077.5</v>
      </c>
      <c r="L9" s="19">
        <v>18077.5</v>
      </c>
      <c r="M9" s="11">
        <f t="shared" si="3"/>
        <v>0</v>
      </c>
    </row>
    <row r="10" spans="1:248" s="23" customFormat="1" ht="94.5" x14ac:dyDescent="0.25">
      <c r="A10" s="21" t="s">
        <v>21</v>
      </c>
      <c r="B10" s="22" t="s">
        <v>22</v>
      </c>
      <c r="C10" s="11">
        <v>3441.1</v>
      </c>
      <c r="D10" s="11">
        <v>3441.1</v>
      </c>
      <c r="E10" s="11">
        <v>3441.1</v>
      </c>
      <c r="F10" s="11">
        <f t="shared" si="2"/>
        <v>0</v>
      </c>
      <c r="G10" s="12"/>
      <c r="H10" s="19">
        <v>3561</v>
      </c>
      <c r="I10" s="19">
        <v>3561</v>
      </c>
      <c r="J10" s="11">
        <f t="shared" si="1"/>
        <v>0</v>
      </c>
      <c r="K10" s="19">
        <v>3602.8</v>
      </c>
      <c r="L10" s="19">
        <v>3602.8</v>
      </c>
      <c r="M10" s="11">
        <f t="shared" si="3"/>
        <v>0</v>
      </c>
    </row>
    <row r="11" spans="1:248" s="23" customFormat="1" ht="94.5" x14ac:dyDescent="0.25">
      <c r="A11" s="21" t="s">
        <v>23</v>
      </c>
      <c r="B11" s="22" t="s">
        <v>24</v>
      </c>
      <c r="C11" s="11">
        <v>86750</v>
      </c>
      <c r="D11" s="11">
        <v>86750</v>
      </c>
      <c r="E11" s="11">
        <v>86750</v>
      </c>
      <c r="F11" s="11">
        <f t="shared" si="2"/>
        <v>0</v>
      </c>
      <c r="G11" s="12"/>
      <c r="H11" s="19">
        <v>90914</v>
      </c>
      <c r="I11" s="19">
        <v>90914</v>
      </c>
      <c r="J11" s="11">
        <f t="shared" si="1"/>
        <v>0</v>
      </c>
      <c r="K11" s="19">
        <v>95270</v>
      </c>
      <c r="L11" s="19">
        <v>95270</v>
      </c>
      <c r="M11" s="11">
        <f t="shared" si="3"/>
        <v>0</v>
      </c>
    </row>
    <row r="12" spans="1:248" s="23" customFormat="1" ht="47.25" x14ac:dyDescent="0.25">
      <c r="A12" s="21" t="s">
        <v>25</v>
      </c>
      <c r="B12" s="22" t="s">
        <v>26</v>
      </c>
      <c r="C12" s="11">
        <v>0</v>
      </c>
      <c r="D12" s="11">
        <v>0</v>
      </c>
      <c r="E12" s="11">
        <v>20830</v>
      </c>
      <c r="F12" s="11">
        <f t="shared" si="2"/>
        <v>20830</v>
      </c>
      <c r="G12" s="12" t="s">
        <v>15</v>
      </c>
      <c r="H12" s="19">
        <v>0</v>
      </c>
      <c r="I12" s="19">
        <v>0</v>
      </c>
      <c r="J12" s="11">
        <f t="shared" si="1"/>
        <v>0</v>
      </c>
      <c r="K12" s="19">
        <v>0</v>
      </c>
      <c r="L12" s="19">
        <v>0</v>
      </c>
      <c r="M12" s="11">
        <f t="shared" si="3"/>
        <v>0</v>
      </c>
    </row>
    <row r="13" spans="1:248" s="23" customFormat="1" ht="47.25" x14ac:dyDescent="0.25">
      <c r="A13" s="21" t="s">
        <v>27</v>
      </c>
      <c r="B13" s="22" t="s">
        <v>28</v>
      </c>
      <c r="C13" s="11">
        <v>0</v>
      </c>
      <c r="D13" s="11">
        <v>0</v>
      </c>
      <c r="E13" s="11">
        <v>24300</v>
      </c>
      <c r="F13" s="11">
        <f t="shared" si="2"/>
        <v>24300</v>
      </c>
      <c r="G13" s="12" t="s">
        <v>15</v>
      </c>
      <c r="H13" s="19">
        <v>0</v>
      </c>
      <c r="I13" s="19">
        <v>0</v>
      </c>
      <c r="J13" s="11">
        <f t="shared" si="1"/>
        <v>0</v>
      </c>
      <c r="K13" s="19">
        <v>0</v>
      </c>
      <c r="L13" s="19">
        <v>0</v>
      </c>
      <c r="M13" s="11">
        <f t="shared" si="3"/>
        <v>0</v>
      </c>
    </row>
    <row r="14" spans="1:248" ht="31.5" x14ac:dyDescent="0.25">
      <c r="A14" s="24" t="s">
        <v>29</v>
      </c>
      <c r="B14" s="25" t="s">
        <v>30</v>
      </c>
      <c r="C14" s="10">
        <f>SUM(C15:C22)</f>
        <v>33082.5</v>
      </c>
      <c r="D14" s="10">
        <f t="shared" ref="D14:M14" si="4">SUM(D15:D22)</f>
        <v>33082.5</v>
      </c>
      <c r="E14" s="10">
        <f t="shared" si="4"/>
        <v>33082.5</v>
      </c>
      <c r="F14" s="10">
        <f t="shared" si="4"/>
        <v>0</v>
      </c>
      <c r="G14" s="10">
        <f t="shared" si="4"/>
        <v>0</v>
      </c>
      <c r="H14" s="10">
        <f t="shared" si="4"/>
        <v>35740.300000000003</v>
      </c>
      <c r="I14" s="10">
        <f t="shared" si="4"/>
        <v>35740.300000000003</v>
      </c>
      <c r="J14" s="10">
        <f t="shared" si="4"/>
        <v>0</v>
      </c>
      <c r="K14" s="10">
        <f t="shared" si="4"/>
        <v>36767.4</v>
      </c>
      <c r="L14" s="10">
        <f t="shared" si="4"/>
        <v>36767.4</v>
      </c>
      <c r="M14" s="10">
        <f t="shared" si="4"/>
        <v>0</v>
      </c>
    </row>
    <row r="15" spans="1:248" ht="110.25" x14ac:dyDescent="0.25">
      <c r="A15" s="21" t="s">
        <v>31</v>
      </c>
      <c r="B15" s="26" t="s">
        <v>32</v>
      </c>
      <c r="C15" s="11">
        <v>16030.3</v>
      </c>
      <c r="D15" s="11">
        <v>16030.3</v>
      </c>
      <c r="E15" s="11">
        <v>0</v>
      </c>
      <c r="F15" s="11">
        <f t="shared" si="2"/>
        <v>-16030.3</v>
      </c>
      <c r="G15" s="12"/>
      <c r="H15" s="11">
        <v>17078.400000000001</v>
      </c>
      <c r="I15" s="11">
        <v>0</v>
      </c>
      <c r="J15" s="11">
        <f t="shared" ref="J15:J67" si="5">I15-H15</f>
        <v>-17078.400000000001</v>
      </c>
      <c r="K15" s="11">
        <v>17528.599999999999</v>
      </c>
      <c r="L15" s="11">
        <v>0</v>
      </c>
      <c r="M15" s="11">
        <f t="shared" si="3"/>
        <v>-17528.599999999999</v>
      </c>
    </row>
    <row r="16" spans="1:248" ht="126" x14ac:dyDescent="0.25">
      <c r="A16" s="21" t="s">
        <v>33</v>
      </c>
      <c r="B16" s="26" t="s">
        <v>34</v>
      </c>
      <c r="C16" s="11">
        <v>93.4</v>
      </c>
      <c r="D16" s="11">
        <v>93.4</v>
      </c>
      <c r="E16" s="11">
        <v>0</v>
      </c>
      <c r="F16" s="11">
        <f t="shared" si="2"/>
        <v>-93.4</v>
      </c>
      <c r="G16" s="12"/>
      <c r="H16" s="11">
        <v>99.6</v>
      </c>
      <c r="I16" s="11">
        <v>0</v>
      </c>
      <c r="J16" s="11">
        <f t="shared" si="5"/>
        <v>-99.6</v>
      </c>
      <c r="K16" s="11">
        <v>102.2</v>
      </c>
      <c r="L16" s="11">
        <v>0</v>
      </c>
      <c r="M16" s="11">
        <f t="shared" si="3"/>
        <v>-102.2</v>
      </c>
    </row>
    <row r="17" spans="1:248" ht="110.25" x14ac:dyDescent="0.25">
      <c r="A17" s="21" t="s">
        <v>35</v>
      </c>
      <c r="B17" s="26" t="s">
        <v>36</v>
      </c>
      <c r="C17" s="11">
        <v>19068.8</v>
      </c>
      <c r="D17" s="11">
        <v>19068.8</v>
      </c>
      <c r="E17" s="11">
        <v>0</v>
      </c>
      <c r="F17" s="11">
        <f t="shared" si="2"/>
        <v>-19068.8</v>
      </c>
      <c r="G17" s="12"/>
      <c r="H17" s="11">
        <v>20824.900000000001</v>
      </c>
      <c r="I17" s="11">
        <v>0</v>
      </c>
      <c r="J17" s="11">
        <f t="shared" si="5"/>
        <v>-20824.900000000001</v>
      </c>
      <c r="K17" s="11">
        <v>21376.3</v>
      </c>
      <c r="L17" s="11">
        <v>0</v>
      </c>
      <c r="M17" s="11">
        <f t="shared" si="3"/>
        <v>-21376.3</v>
      </c>
    </row>
    <row r="18" spans="1:248" s="23" customFormat="1" ht="110.25" x14ac:dyDescent="0.25">
      <c r="A18" s="21" t="s">
        <v>37</v>
      </c>
      <c r="B18" s="26" t="s">
        <v>38</v>
      </c>
      <c r="C18" s="11">
        <v>-2110</v>
      </c>
      <c r="D18" s="11">
        <v>-2110</v>
      </c>
      <c r="E18" s="11">
        <v>0</v>
      </c>
      <c r="F18" s="11">
        <f t="shared" si="2"/>
        <v>2110</v>
      </c>
      <c r="G18" s="12"/>
      <c r="H18" s="11">
        <v>-2262.6</v>
      </c>
      <c r="I18" s="11">
        <v>0</v>
      </c>
      <c r="J18" s="11">
        <f t="shared" si="5"/>
        <v>2262.6</v>
      </c>
      <c r="K18" s="11">
        <v>-2239.6999999999998</v>
      </c>
      <c r="L18" s="11">
        <v>0</v>
      </c>
      <c r="M18" s="11">
        <f t="shared" si="3"/>
        <v>2239.6999999999998</v>
      </c>
    </row>
    <row r="19" spans="1:248" ht="110.25" x14ac:dyDescent="0.25">
      <c r="A19" s="21" t="s">
        <v>39</v>
      </c>
      <c r="B19" s="26" t="s">
        <v>32</v>
      </c>
      <c r="C19" s="11">
        <v>0</v>
      </c>
      <c r="D19" s="11">
        <v>0</v>
      </c>
      <c r="E19" s="11">
        <v>16030.3</v>
      </c>
      <c r="F19" s="11">
        <f t="shared" si="2"/>
        <v>16030.3</v>
      </c>
      <c r="G19" s="12" t="s">
        <v>40</v>
      </c>
      <c r="H19" s="11">
        <v>0</v>
      </c>
      <c r="I19" s="11">
        <v>17078.400000000001</v>
      </c>
      <c r="J19" s="11">
        <f t="shared" si="5"/>
        <v>17078.400000000001</v>
      </c>
      <c r="K19" s="11">
        <v>0</v>
      </c>
      <c r="L19" s="11">
        <v>17528.599999999999</v>
      </c>
      <c r="M19" s="11">
        <f t="shared" si="3"/>
        <v>17528.599999999999</v>
      </c>
    </row>
    <row r="20" spans="1:248" ht="126" x14ac:dyDescent="0.25">
      <c r="A20" s="21" t="s">
        <v>41</v>
      </c>
      <c r="B20" s="26" t="s">
        <v>34</v>
      </c>
      <c r="C20" s="11">
        <v>0</v>
      </c>
      <c r="D20" s="11">
        <v>0</v>
      </c>
      <c r="E20" s="11">
        <v>93.4</v>
      </c>
      <c r="F20" s="11">
        <f t="shared" si="2"/>
        <v>93.4</v>
      </c>
      <c r="G20" s="12" t="s">
        <v>40</v>
      </c>
      <c r="H20" s="11">
        <v>0</v>
      </c>
      <c r="I20" s="11">
        <v>99.6</v>
      </c>
      <c r="J20" s="11">
        <f t="shared" si="5"/>
        <v>99.6</v>
      </c>
      <c r="K20" s="11">
        <v>0</v>
      </c>
      <c r="L20" s="11">
        <v>102.2</v>
      </c>
      <c r="M20" s="11">
        <f t="shared" si="3"/>
        <v>102.2</v>
      </c>
    </row>
    <row r="21" spans="1:248" ht="110.25" x14ac:dyDescent="0.25">
      <c r="A21" s="21" t="s">
        <v>42</v>
      </c>
      <c r="B21" s="26" t="s">
        <v>36</v>
      </c>
      <c r="C21" s="11">
        <v>0</v>
      </c>
      <c r="D21" s="11">
        <v>0</v>
      </c>
      <c r="E21" s="11">
        <v>19068.8</v>
      </c>
      <c r="F21" s="11">
        <f t="shared" si="2"/>
        <v>19068.8</v>
      </c>
      <c r="G21" s="12" t="s">
        <v>40</v>
      </c>
      <c r="H21" s="11">
        <v>0</v>
      </c>
      <c r="I21" s="11">
        <v>20824.900000000001</v>
      </c>
      <c r="J21" s="11">
        <f t="shared" si="5"/>
        <v>20824.900000000001</v>
      </c>
      <c r="K21" s="11">
        <v>0</v>
      </c>
      <c r="L21" s="11">
        <v>21376.3</v>
      </c>
      <c r="M21" s="11">
        <f t="shared" si="3"/>
        <v>21376.3</v>
      </c>
    </row>
    <row r="22" spans="1:248" s="23" customFormat="1" ht="110.25" x14ac:dyDescent="0.25">
      <c r="A22" s="21" t="s">
        <v>43</v>
      </c>
      <c r="B22" s="26" t="s">
        <v>38</v>
      </c>
      <c r="C22" s="11">
        <v>0</v>
      </c>
      <c r="D22" s="11">
        <v>0</v>
      </c>
      <c r="E22" s="11">
        <v>-2110</v>
      </c>
      <c r="F22" s="11">
        <f t="shared" si="2"/>
        <v>-2110</v>
      </c>
      <c r="G22" s="12" t="s">
        <v>40</v>
      </c>
      <c r="H22" s="11">
        <v>0</v>
      </c>
      <c r="I22" s="11">
        <v>-2262.6</v>
      </c>
      <c r="J22" s="11">
        <f t="shared" si="5"/>
        <v>-2262.6</v>
      </c>
      <c r="K22" s="11">
        <v>0</v>
      </c>
      <c r="L22" s="11">
        <v>-2239.6999999999998</v>
      </c>
      <c r="M22" s="11">
        <f t="shared" si="3"/>
        <v>-2239.6999999999998</v>
      </c>
    </row>
    <row r="23" spans="1:248" s="28" customFormat="1" ht="15.75" x14ac:dyDescent="0.25">
      <c r="A23" s="8" t="s">
        <v>44</v>
      </c>
      <c r="B23" s="27" t="s">
        <v>45</v>
      </c>
      <c r="C23" s="10">
        <f>C24+C28+C29+C30</f>
        <v>406620</v>
      </c>
      <c r="D23" s="10">
        <f>D24+D28+D29+D30</f>
        <v>406620</v>
      </c>
      <c r="E23" s="10">
        <f>E24+E28+E29+E30</f>
        <v>485811.7</v>
      </c>
      <c r="F23" s="11">
        <f t="shared" si="2"/>
        <v>79191.700000000012</v>
      </c>
      <c r="G23" s="12"/>
      <c r="H23" s="10">
        <f>H24+H28+H29+H30</f>
        <v>414432.10000000003</v>
      </c>
      <c r="I23" s="10">
        <f>I24+I28+I29+I30</f>
        <v>414432.10000000003</v>
      </c>
      <c r="J23" s="11">
        <f t="shared" si="5"/>
        <v>0</v>
      </c>
      <c r="K23" s="10">
        <f>K24+K28+K29+K30</f>
        <v>422500.1</v>
      </c>
      <c r="L23" s="10">
        <f>L24+L28+L29+L30</f>
        <v>422500.1</v>
      </c>
      <c r="M23" s="11">
        <f t="shared" si="3"/>
        <v>0</v>
      </c>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row>
    <row r="24" spans="1:248" s="28" customFormat="1" ht="31.5" x14ac:dyDescent="0.25">
      <c r="A24" s="8" t="s">
        <v>46</v>
      </c>
      <c r="B24" s="9" t="s">
        <v>47</v>
      </c>
      <c r="C24" s="10">
        <f>C25+C26+C27</f>
        <v>382213.6</v>
      </c>
      <c r="D24" s="10">
        <f>D25+D26+D27</f>
        <v>382213.6</v>
      </c>
      <c r="E24" s="10">
        <f>E25+E26+E27</f>
        <v>461680.3</v>
      </c>
      <c r="F24" s="11">
        <f t="shared" si="2"/>
        <v>79466.700000000012</v>
      </c>
      <c r="G24" s="12"/>
      <c r="H24" s="10">
        <f>H25+H26+H27</f>
        <v>389857.9</v>
      </c>
      <c r="I24" s="10">
        <f>I25+I26+I27</f>
        <v>389857.9</v>
      </c>
      <c r="J24" s="11">
        <f t="shared" si="5"/>
        <v>0</v>
      </c>
      <c r="K24" s="10">
        <f>K25+K26+K27</f>
        <v>397655</v>
      </c>
      <c r="L24" s="10">
        <f>L25+L26+L27</f>
        <v>397655</v>
      </c>
      <c r="M24" s="11">
        <f t="shared" si="3"/>
        <v>0</v>
      </c>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row>
    <row r="25" spans="1:248" s="28" customFormat="1" ht="76.5" x14ac:dyDescent="0.25">
      <c r="A25" s="6" t="s">
        <v>48</v>
      </c>
      <c r="B25" s="18" t="s">
        <v>49</v>
      </c>
      <c r="C25" s="11">
        <v>295713.59999999998</v>
      </c>
      <c r="D25" s="11">
        <v>295713.59999999998</v>
      </c>
      <c r="E25" s="11">
        <v>308815.5</v>
      </c>
      <c r="F25" s="11">
        <f t="shared" si="2"/>
        <v>13101.900000000023</v>
      </c>
      <c r="G25" s="12" t="s">
        <v>50</v>
      </c>
      <c r="H25" s="11">
        <v>302857.90000000002</v>
      </c>
      <c r="I25" s="11">
        <v>302857.90000000002</v>
      </c>
      <c r="J25" s="11">
        <f t="shared" si="5"/>
        <v>0</v>
      </c>
      <c r="K25" s="11">
        <v>309655</v>
      </c>
      <c r="L25" s="11">
        <v>309655</v>
      </c>
      <c r="M25" s="11">
        <f t="shared" si="3"/>
        <v>0</v>
      </c>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row>
    <row r="26" spans="1:248" ht="47.25" x14ac:dyDescent="0.25">
      <c r="A26" s="6" t="s">
        <v>51</v>
      </c>
      <c r="B26" s="18" t="s">
        <v>52</v>
      </c>
      <c r="C26" s="11">
        <v>0</v>
      </c>
      <c r="D26" s="11">
        <v>0</v>
      </c>
      <c r="E26" s="11">
        <v>0</v>
      </c>
      <c r="F26" s="11">
        <f t="shared" si="2"/>
        <v>0</v>
      </c>
      <c r="G26" s="12"/>
      <c r="H26" s="11">
        <v>0</v>
      </c>
      <c r="I26" s="11">
        <v>0</v>
      </c>
      <c r="J26" s="11">
        <f t="shared" si="5"/>
        <v>0</v>
      </c>
      <c r="K26" s="11">
        <v>0</v>
      </c>
      <c r="L26" s="11">
        <v>0</v>
      </c>
      <c r="M26" s="11">
        <f t="shared" si="3"/>
        <v>0</v>
      </c>
    </row>
    <row r="27" spans="1:248" ht="76.5" x14ac:dyDescent="0.25">
      <c r="A27" s="6" t="s">
        <v>53</v>
      </c>
      <c r="B27" s="18" t="s">
        <v>54</v>
      </c>
      <c r="C27" s="11">
        <v>86500</v>
      </c>
      <c r="D27" s="11">
        <v>86500</v>
      </c>
      <c r="E27" s="11">
        <v>152864.79999999999</v>
      </c>
      <c r="F27" s="11">
        <f t="shared" si="2"/>
        <v>66364.799999999988</v>
      </c>
      <c r="G27" s="12" t="s">
        <v>50</v>
      </c>
      <c r="H27" s="11">
        <v>87000</v>
      </c>
      <c r="I27" s="11">
        <v>87000</v>
      </c>
      <c r="J27" s="11">
        <f t="shared" si="5"/>
        <v>0</v>
      </c>
      <c r="K27" s="11">
        <v>88000</v>
      </c>
      <c r="L27" s="11">
        <v>88000</v>
      </c>
      <c r="M27" s="11">
        <f t="shared" si="3"/>
        <v>0</v>
      </c>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row>
    <row r="28" spans="1:248" ht="31.5" x14ac:dyDescent="0.25">
      <c r="A28" s="6" t="s">
        <v>55</v>
      </c>
      <c r="B28" s="18" t="s">
        <v>56</v>
      </c>
      <c r="C28" s="11">
        <v>100.5</v>
      </c>
      <c r="D28" s="11">
        <v>100.5</v>
      </c>
      <c r="E28" s="11">
        <v>100.5</v>
      </c>
      <c r="F28" s="11">
        <f t="shared" si="2"/>
        <v>0</v>
      </c>
      <c r="G28" s="12"/>
      <c r="H28" s="11">
        <v>0</v>
      </c>
      <c r="I28" s="11">
        <v>0</v>
      </c>
      <c r="J28" s="11">
        <f t="shared" si="5"/>
        <v>0</v>
      </c>
      <c r="K28" s="11">
        <v>0</v>
      </c>
      <c r="L28" s="11">
        <v>0</v>
      </c>
      <c r="M28" s="11">
        <f t="shared" si="3"/>
        <v>0</v>
      </c>
    </row>
    <row r="29" spans="1:248" s="23" customFormat="1" ht="76.5" x14ac:dyDescent="0.25">
      <c r="A29" s="6" t="s">
        <v>57</v>
      </c>
      <c r="B29" s="18" t="s">
        <v>58</v>
      </c>
      <c r="C29" s="11">
        <v>480</v>
      </c>
      <c r="D29" s="11">
        <v>480</v>
      </c>
      <c r="E29" s="11">
        <v>205</v>
      </c>
      <c r="F29" s="11">
        <f t="shared" si="2"/>
        <v>-275</v>
      </c>
      <c r="G29" s="12" t="s">
        <v>50</v>
      </c>
      <c r="H29" s="11">
        <v>480</v>
      </c>
      <c r="I29" s="11">
        <v>480</v>
      </c>
      <c r="J29" s="11">
        <f t="shared" si="5"/>
        <v>0</v>
      </c>
      <c r="K29" s="11">
        <v>480</v>
      </c>
      <c r="L29" s="11">
        <v>480</v>
      </c>
      <c r="M29" s="11">
        <f t="shared" si="3"/>
        <v>0</v>
      </c>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row>
    <row r="30" spans="1:248" ht="31.5" x14ac:dyDescent="0.25">
      <c r="A30" s="6" t="s">
        <v>59</v>
      </c>
      <c r="B30" s="18" t="s">
        <v>60</v>
      </c>
      <c r="C30" s="11">
        <v>23825.9</v>
      </c>
      <c r="D30" s="11">
        <v>23825.9</v>
      </c>
      <c r="E30" s="11">
        <v>23825.9</v>
      </c>
      <c r="F30" s="11">
        <f t="shared" si="2"/>
        <v>0</v>
      </c>
      <c r="G30" s="12"/>
      <c r="H30" s="11">
        <v>24094.2</v>
      </c>
      <c r="I30" s="11">
        <v>24094.2</v>
      </c>
      <c r="J30" s="11">
        <f t="shared" si="5"/>
        <v>0</v>
      </c>
      <c r="K30" s="11">
        <v>24365.1</v>
      </c>
      <c r="L30" s="11">
        <v>24365.1</v>
      </c>
      <c r="M30" s="11">
        <f t="shared" si="3"/>
        <v>0</v>
      </c>
    </row>
    <row r="31" spans="1:248" s="23" customFormat="1" ht="15.75" x14ac:dyDescent="0.25">
      <c r="A31" s="8" t="s">
        <v>61</v>
      </c>
      <c r="B31" s="27" t="s">
        <v>62</v>
      </c>
      <c r="C31" s="10">
        <f>C32+C33</f>
        <v>170008.6</v>
      </c>
      <c r="D31" s="10">
        <f>D32+D33</f>
        <v>170008.6</v>
      </c>
      <c r="E31" s="10">
        <f>E32+E33</f>
        <v>170008.6</v>
      </c>
      <c r="F31" s="11">
        <f t="shared" si="2"/>
        <v>0</v>
      </c>
      <c r="G31" s="12"/>
      <c r="H31" s="10">
        <f>H32+H33</f>
        <v>176997</v>
      </c>
      <c r="I31" s="10">
        <f>I32+I33</f>
        <v>176997</v>
      </c>
      <c r="J31" s="11">
        <f t="shared" si="5"/>
        <v>0</v>
      </c>
      <c r="K31" s="10">
        <f>K32+K33</f>
        <v>176997.2</v>
      </c>
      <c r="L31" s="10">
        <f>L32+L33</f>
        <v>176997.2</v>
      </c>
      <c r="M31" s="11">
        <f t="shared" si="3"/>
        <v>0</v>
      </c>
    </row>
    <row r="32" spans="1:248" s="23" customFormat="1" ht="47.25" x14ac:dyDescent="0.25">
      <c r="A32" s="6" t="s">
        <v>63</v>
      </c>
      <c r="B32" s="18" t="s">
        <v>64</v>
      </c>
      <c r="C32" s="11">
        <v>72808.600000000006</v>
      </c>
      <c r="D32" s="11">
        <v>72808.600000000006</v>
      </c>
      <c r="E32" s="11">
        <v>72808.600000000006</v>
      </c>
      <c r="F32" s="11">
        <f t="shared" si="2"/>
        <v>0</v>
      </c>
      <c r="G32" s="12"/>
      <c r="H32" s="11">
        <v>79797</v>
      </c>
      <c r="I32" s="11">
        <v>79797</v>
      </c>
      <c r="J32" s="11">
        <f t="shared" si="5"/>
        <v>0</v>
      </c>
      <c r="K32" s="11">
        <v>79797.2</v>
      </c>
      <c r="L32" s="11">
        <v>79797.2</v>
      </c>
      <c r="M32" s="11">
        <f t="shared" si="3"/>
        <v>0</v>
      </c>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row>
    <row r="33" spans="1:248" s="23" customFormat="1" ht="15.75" x14ac:dyDescent="0.25">
      <c r="A33" s="6" t="s">
        <v>65</v>
      </c>
      <c r="B33" s="9" t="s">
        <v>66</v>
      </c>
      <c r="C33" s="10">
        <f>C34+C35</f>
        <v>97200</v>
      </c>
      <c r="D33" s="10">
        <f>D34+D35</f>
        <v>97200</v>
      </c>
      <c r="E33" s="10">
        <f>E34+E35</f>
        <v>97200</v>
      </c>
      <c r="F33" s="11">
        <f t="shared" si="2"/>
        <v>0</v>
      </c>
      <c r="G33" s="12"/>
      <c r="H33" s="10">
        <f>H34+H35</f>
        <v>97200</v>
      </c>
      <c r="I33" s="10">
        <f>I34+I35</f>
        <v>97200</v>
      </c>
      <c r="J33" s="11">
        <f t="shared" si="5"/>
        <v>0</v>
      </c>
      <c r="K33" s="10">
        <f>K34+K35</f>
        <v>97200</v>
      </c>
      <c r="L33" s="10">
        <f>L34+L35</f>
        <v>97200</v>
      </c>
      <c r="M33" s="11">
        <f t="shared" si="3"/>
        <v>0</v>
      </c>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row>
    <row r="34" spans="1:248" s="23" customFormat="1" ht="31.5" x14ac:dyDescent="0.25">
      <c r="A34" s="6" t="s">
        <v>67</v>
      </c>
      <c r="B34" s="18" t="s">
        <v>68</v>
      </c>
      <c r="C34" s="11">
        <v>78400</v>
      </c>
      <c r="D34" s="11">
        <v>78400</v>
      </c>
      <c r="E34" s="11">
        <v>78400</v>
      </c>
      <c r="F34" s="11">
        <f t="shared" si="2"/>
        <v>0</v>
      </c>
      <c r="G34" s="12"/>
      <c r="H34" s="11">
        <v>78400</v>
      </c>
      <c r="I34" s="11">
        <v>78400</v>
      </c>
      <c r="J34" s="11">
        <f t="shared" si="5"/>
        <v>0</v>
      </c>
      <c r="K34" s="11">
        <v>78400</v>
      </c>
      <c r="L34" s="11">
        <v>78400</v>
      </c>
      <c r="M34" s="11">
        <f t="shared" si="3"/>
        <v>0</v>
      </c>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row>
    <row r="35" spans="1:248" s="23" customFormat="1" ht="31.5" x14ac:dyDescent="0.25">
      <c r="A35" s="6" t="s">
        <v>69</v>
      </c>
      <c r="B35" s="18" t="s">
        <v>70</v>
      </c>
      <c r="C35" s="11">
        <v>18800</v>
      </c>
      <c r="D35" s="11">
        <v>18800</v>
      </c>
      <c r="E35" s="11">
        <v>18800</v>
      </c>
      <c r="F35" s="11">
        <f t="shared" si="2"/>
        <v>0</v>
      </c>
      <c r="G35" s="12"/>
      <c r="H35" s="11">
        <v>18800</v>
      </c>
      <c r="I35" s="11">
        <v>18800</v>
      </c>
      <c r="J35" s="11">
        <f t="shared" si="5"/>
        <v>0</v>
      </c>
      <c r="K35" s="11">
        <v>18800</v>
      </c>
      <c r="L35" s="11">
        <v>18800</v>
      </c>
      <c r="M35" s="11">
        <f t="shared" si="3"/>
        <v>0</v>
      </c>
    </row>
    <row r="36" spans="1:248" ht="15.75" x14ac:dyDescent="0.25">
      <c r="A36" s="8" t="s">
        <v>71</v>
      </c>
      <c r="B36" s="9" t="s">
        <v>72</v>
      </c>
      <c r="C36" s="10">
        <f>SUM(C37:C39)</f>
        <v>25232.600000000002</v>
      </c>
      <c r="D36" s="10">
        <f>SUM(D37:D39)</f>
        <v>25232.600000000002</v>
      </c>
      <c r="E36" s="10">
        <f>SUM(E37:E39)</f>
        <v>25232.600000000002</v>
      </c>
      <c r="F36" s="11">
        <f t="shared" si="2"/>
        <v>0</v>
      </c>
      <c r="G36" s="12"/>
      <c r="H36" s="10">
        <f>SUM(H37:H39)</f>
        <v>25307.600000000002</v>
      </c>
      <c r="I36" s="10">
        <f>SUM(I37:I39)</f>
        <v>25307.600000000002</v>
      </c>
      <c r="J36" s="11">
        <f t="shared" si="5"/>
        <v>0</v>
      </c>
      <c r="K36" s="10">
        <f>SUM(K37:K39)</f>
        <v>26651</v>
      </c>
      <c r="L36" s="10">
        <f>SUM(L37:L39)</f>
        <v>26651</v>
      </c>
      <c r="M36" s="11">
        <f t="shared" si="3"/>
        <v>0</v>
      </c>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row>
    <row r="37" spans="1:248" ht="47.25" x14ac:dyDescent="0.25">
      <c r="A37" s="6" t="s">
        <v>73</v>
      </c>
      <c r="B37" s="18" t="s">
        <v>74</v>
      </c>
      <c r="C37" s="11">
        <v>25150.2</v>
      </c>
      <c r="D37" s="11">
        <v>25150.2</v>
      </c>
      <c r="E37" s="11">
        <v>25150.2</v>
      </c>
      <c r="F37" s="11">
        <f t="shared" si="2"/>
        <v>0</v>
      </c>
      <c r="G37" s="12"/>
      <c r="H37" s="11">
        <v>25250.2</v>
      </c>
      <c r="I37" s="11">
        <v>25250.2</v>
      </c>
      <c r="J37" s="11">
        <f t="shared" si="5"/>
        <v>0</v>
      </c>
      <c r="K37" s="11">
        <v>25250.2</v>
      </c>
      <c r="L37" s="11">
        <v>25250.2</v>
      </c>
      <c r="M37" s="11">
        <f t="shared" si="3"/>
        <v>0</v>
      </c>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row>
    <row r="38" spans="1:248" s="28" customFormat="1" ht="31.5" x14ac:dyDescent="0.25">
      <c r="A38" s="6" t="s">
        <v>75</v>
      </c>
      <c r="B38" s="18" t="s">
        <v>76</v>
      </c>
      <c r="C38" s="11">
        <v>60</v>
      </c>
      <c r="D38" s="11">
        <v>60</v>
      </c>
      <c r="E38" s="11">
        <v>60</v>
      </c>
      <c r="F38" s="11">
        <f t="shared" si="2"/>
        <v>0</v>
      </c>
      <c r="G38" s="12"/>
      <c r="H38" s="11">
        <v>35</v>
      </c>
      <c r="I38" s="11">
        <v>35</v>
      </c>
      <c r="J38" s="11">
        <f t="shared" si="5"/>
        <v>0</v>
      </c>
      <c r="K38" s="11">
        <v>1380</v>
      </c>
      <c r="L38" s="11">
        <v>1380</v>
      </c>
      <c r="M38" s="11">
        <f t="shared" si="3"/>
        <v>0</v>
      </c>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row>
    <row r="39" spans="1:248" ht="94.5" x14ac:dyDescent="0.25">
      <c r="A39" s="6" t="s">
        <v>77</v>
      </c>
      <c r="B39" s="18" t="s">
        <v>78</v>
      </c>
      <c r="C39" s="11">
        <v>22.4</v>
      </c>
      <c r="D39" s="11">
        <v>22.4</v>
      </c>
      <c r="E39" s="11">
        <v>22.4</v>
      </c>
      <c r="F39" s="11">
        <f t="shared" si="2"/>
        <v>0</v>
      </c>
      <c r="G39" s="12"/>
      <c r="H39" s="11">
        <v>22.4</v>
      </c>
      <c r="I39" s="11">
        <v>22.4</v>
      </c>
      <c r="J39" s="11">
        <f t="shared" si="5"/>
        <v>0</v>
      </c>
      <c r="K39" s="11">
        <v>20.8</v>
      </c>
      <c r="L39" s="11">
        <v>20.8</v>
      </c>
      <c r="M39" s="11">
        <f t="shared" si="3"/>
        <v>0</v>
      </c>
    </row>
    <row r="40" spans="1:248" ht="15.75" x14ac:dyDescent="0.25">
      <c r="A40" s="29" t="s">
        <v>79</v>
      </c>
      <c r="B40" s="30"/>
      <c r="C40" s="10">
        <f>C4+C14+C23+C31+C36</f>
        <v>2192122.7000000002</v>
      </c>
      <c r="D40" s="10">
        <f>D4+D14+D23+D31+D36</f>
        <v>2192122.7000000002</v>
      </c>
      <c r="E40" s="10">
        <f>E4+E14+E23+E31+E36</f>
        <v>2277314.4</v>
      </c>
      <c r="F40" s="11">
        <f t="shared" si="2"/>
        <v>85191.699999999721</v>
      </c>
      <c r="G40" s="12"/>
      <c r="H40" s="10">
        <f>H4+H14+H23+H31+H36</f>
        <v>2356904.7000000002</v>
      </c>
      <c r="I40" s="10">
        <f>I4+I14+I23+I31+I36</f>
        <v>2356904.7000000002</v>
      </c>
      <c r="J40" s="11">
        <f t="shared" si="5"/>
        <v>0</v>
      </c>
      <c r="K40" s="10">
        <f>K4+K14+K23+K31+K36</f>
        <v>2503325.8000000003</v>
      </c>
      <c r="L40" s="10">
        <f>L4+L14+L23+L31+L36</f>
        <v>2503325.8000000003</v>
      </c>
      <c r="M40" s="11">
        <f t="shared" si="3"/>
        <v>0</v>
      </c>
    </row>
    <row r="41" spans="1:248" s="28" customFormat="1" ht="31.5" x14ac:dyDescent="0.25">
      <c r="A41" s="8" t="s">
        <v>80</v>
      </c>
      <c r="B41" s="9" t="s">
        <v>81</v>
      </c>
      <c r="C41" s="10">
        <f>SUM(C42:C51)</f>
        <v>78223.999999999985</v>
      </c>
      <c r="D41" s="10">
        <f>SUM(D42:D51)</f>
        <v>78223.999999999985</v>
      </c>
      <c r="E41" s="10">
        <f>SUM(E42:E51)</f>
        <v>88450.599999999991</v>
      </c>
      <c r="F41" s="11">
        <f t="shared" si="2"/>
        <v>10226.600000000006</v>
      </c>
      <c r="G41" s="12"/>
      <c r="H41" s="10">
        <f>SUM(H42:H51)</f>
        <v>78051.199999999983</v>
      </c>
      <c r="I41" s="10">
        <f>SUM(I42:I51)</f>
        <v>78051.199999999983</v>
      </c>
      <c r="J41" s="11">
        <f t="shared" si="5"/>
        <v>0</v>
      </c>
      <c r="K41" s="10">
        <f>SUM(K42:K51)</f>
        <v>77918.999999999985</v>
      </c>
      <c r="L41" s="10">
        <f>SUM(L42:L51)</f>
        <v>77918.999999999985</v>
      </c>
      <c r="M41" s="11">
        <f t="shared" si="3"/>
        <v>0</v>
      </c>
      <c r="N41" s="5"/>
      <c r="O41" s="31"/>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row>
    <row r="42" spans="1:248" s="28" customFormat="1" ht="78.75" x14ac:dyDescent="0.25">
      <c r="A42" s="32" t="s">
        <v>82</v>
      </c>
      <c r="B42" s="33" t="s">
        <v>83</v>
      </c>
      <c r="C42" s="11">
        <v>50094.2</v>
      </c>
      <c r="D42" s="11">
        <v>50094.2</v>
      </c>
      <c r="E42" s="11">
        <v>59765.7</v>
      </c>
      <c r="F42" s="11">
        <f t="shared" si="2"/>
        <v>9671.5</v>
      </c>
      <c r="G42" s="12" t="s">
        <v>15</v>
      </c>
      <c r="H42" s="11">
        <v>50094.2</v>
      </c>
      <c r="I42" s="11">
        <v>50094.2</v>
      </c>
      <c r="J42" s="11">
        <f t="shared" si="5"/>
        <v>0</v>
      </c>
      <c r="K42" s="11">
        <v>50094.2</v>
      </c>
      <c r="L42" s="11">
        <v>50094.2</v>
      </c>
      <c r="M42" s="11">
        <f t="shared" si="3"/>
        <v>0</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row>
    <row r="43" spans="1:248" s="28" customFormat="1" ht="78.75" x14ac:dyDescent="0.25">
      <c r="A43" s="32" t="s">
        <v>84</v>
      </c>
      <c r="B43" s="33" t="s">
        <v>85</v>
      </c>
      <c r="C43" s="11">
        <v>9670.1</v>
      </c>
      <c r="D43" s="11">
        <v>9670.1</v>
      </c>
      <c r="E43" s="11">
        <v>9670.1</v>
      </c>
      <c r="F43" s="11">
        <f t="shared" si="2"/>
        <v>0</v>
      </c>
      <c r="G43" s="12"/>
      <c r="H43" s="11">
        <v>9670.1</v>
      </c>
      <c r="I43" s="11">
        <v>9670.1</v>
      </c>
      <c r="J43" s="11">
        <f t="shared" si="5"/>
        <v>0</v>
      </c>
      <c r="K43" s="11">
        <v>9670.1</v>
      </c>
      <c r="L43" s="11">
        <v>9670.1</v>
      </c>
      <c r="M43" s="11">
        <f t="shared" si="3"/>
        <v>0</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row>
    <row r="44" spans="1:248" s="23" customFormat="1" ht="63" x14ac:dyDescent="0.25">
      <c r="A44" s="32" t="s">
        <v>86</v>
      </c>
      <c r="B44" s="33" t="s">
        <v>87</v>
      </c>
      <c r="C44" s="11">
        <v>257.10000000000002</v>
      </c>
      <c r="D44" s="11">
        <v>257.10000000000002</v>
      </c>
      <c r="E44" s="11">
        <v>257.10000000000002</v>
      </c>
      <c r="F44" s="11">
        <f t="shared" si="2"/>
        <v>0</v>
      </c>
      <c r="G44" s="12"/>
      <c r="H44" s="11">
        <v>257.10000000000002</v>
      </c>
      <c r="I44" s="11">
        <v>257.10000000000002</v>
      </c>
      <c r="J44" s="11">
        <f t="shared" si="5"/>
        <v>0</v>
      </c>
      <c r="K44" s="11">
        <v>257.10000000000002</v>
      </c>
      <c r="L44" s="11">
        <v>257.10000000000002</v>
      </c>
      <c r="M44" s="11">
        <f t="shared" si="3"/>
        <v>0</v>
      </c>
    </row>
    <row r="45" spans="1:248" s="23" customFormat="1" ht="63" x14ac:dyDescent="0.25">
      <c r="A45" s="32" t="s">
        <v>88</v>
      </c>
      <c r="B45" s="33" t="s">
        <v>87</v>
      </c>
      <c r="C45" s="11">
        <v>11.2</v>
      </c>
      <c r="D45" s="11">
        <v>11.2</v>
      </c>
      <c r="E45" s="11">
        <v>11.2</v>
      </c>
      <c r="F45" s="11">
        <f t="shared" si="2"/>
        <v>0</v>
      </c>
      <c r="G45" s="12"/>
      <c r="H45" s="11">
        <v>11.2</v>
      </c>
      <c r="I45" s="11">
        <v>11.2</v>
      </c>
      <c r="J45" s="11">
        <f t="shared" si="5"/>
        <v>0</v>
      </c>
      <c r="K45" s="11">
        <v>11.2</v>
      </c>
      <c r="L45" s="11">
        <v>11.2</v>
      </c>
      <c r="M45" s="11">
        <f t="shared" si="3"/>
        <v>0</v>
      </c>
      <c r="O45" s="34"/>
    </row>
    <row r="46" spans="1:248" s="23" customFormat="1" ht="63" x14ac:dyDescent="0.25">
      <c r="A46" s="32" t="s">
        <v>89</v>
      </c>
      <c r="B46" s="33" t="s">
        <v>87</v>
      </c>
      <c r="C46" s="11">
        <v>848.4</v>
      </c>
      <c r="D46" s="11">
        <v>848.4</v>
      </c>
      <c r="E46" s="11">
        <v>848.4</v>
      </c>
      <c r="F46" s="11">
        <f t="shared" si="2"/>
        <v>0</v>
      </c>
      <c r="G46" s="12"/>
      <c r="H46" s="11">
        <v>848.4</v>
      </c>
      <c r="I46" s="11">
        <v>848.4</v>
      </c>
      <c r="J46" s="11">
        <f t="shared" si="5"/>
        <v>0</v>
      </c>
      <c r="K46" s="11">
        <v>848.4</v>
      </c>
      <c r="L46" s="11">
        <v>848.4</v>
      </c>
      <c r="M46" s="11">
        <f t="shared" si="3"/>
        <v>0</v>
      </c>
    </row>
    <row r="47" spans="1:248" s="23" customFormat="1" ht="63" x14ac:dyDescent="0.25">
      <c r="A47" s="32" t="s">
        <v>90</v>
      </c>
      <c r="B47" s="33" t="s">
        <v>87</v>
      </c>
      <c r="C47" s="11">
        <v>176.2</v>
      </c>
      <c r="D47" s="11">
        <v>176.2</v>
      </c>
      <c r="E47" s="11">
        <v>176.2</v>
      </c>
      <c r="F47" s="11">
        <f t="shared" si="2"/>
        <v>0</v>
      </c>
      <c r="G47" s="12"/>
      <c r="H47" s="11">
        <v>176.2</v>
      </c>
      <c r="I47" s="11">
        <v>176.2</v>
      </c>
      <c r="J47" s="11">
        <f t="shared" si="5"/>
        <v>0</v>
      </c>
      <c r="K47" s="11">
        <v>176.2</v>
      </c>
      <c r="L47" s="11">
        <v>176.2</v>
      </c>
      <c r="M47" s="11">
        <f t="shared" si="3"/>
        <v>0</v>
      </c>
    </row>
    <row r="48" spans="1:248" s="23" customFormat="1" ht="31.5" x14ac:dyDescent="0.25">
      <c r="A48" s="32" t="s">
        <v>91</v>
      </c>
      <c r="B48" s="35" t="s">
        <v>92</v>
      </c>
      <c r="C48" s="11">
        <v>8176</v>
      </c>
      <c r="D48" s="11">
        <v>8176</v>
      </c>
      <c r="E48" s="11">
        <v>8176</v>
      </c>
      <c r="F48" s="11">
        <f t="shared" si="2"/>
        <v>0</v>
      </c>
      <c r="G48" s="12"/>
      <c r="H48" s="11">
        <v>8176</v>
      </c>
      <c r="I48" s="11">
        <v>8176</v>
      </c>
      <c r="J48" s="11">
        <f t="shared" si="5"/>
        <v>0</v>
      </c>
      <c r="K48" s="11">
        <v>8176</v>
      </c>
      <c r="L48" s="11">
        <v>8176</v>
      </c>
      <c r="M48" s="11">
        <f t="shared" si="3"/>
        <v>0</v>
      </c>
    </row>
    <row r="49" spans="1:247" s="23" customFormat="1" ht="110.25" x14ac:dyDescent="0.25">
      <c r="A49" s="32" t="s">
        <v>93</v>
      </c>
      <c r="B49" s="33" t="s">
        <v>94</v>
      </c>
      <c r="C49" s="11">
        <v>12.2</v>
      </c>
      <c r="D49" s="11">
        <v>12.2</v>
      </c>
      <c r="E49" s="11">
        <v>12.2</v>
      </c>
      <c r="F49" s="11">
        <f t="shared" si="2"/>
        <v>0</v>
      </c>
      <c r="G49" s="12"/>
      <c r="H49" s="11">
        <v>12.2</v>
      </c>
      <c r="I49" s="11">
        <v>12.2</v>
      </c>
      <c r="J49" s="11">
        <f t="shared" si="5"/>
        <v>0</v>
      </c>
      <c r="K49" s="11">
        <v>12.2</v>
      </c>
      <c r="L49" s="11">
        <v>12.2</v>
      </c>
      <c r="M49" s="11">
        <f t="shared" si="3"/>
        <v>0</v>
      </c>
    </row>
    <row r="50" spans="1:247" s="23" customFormat="1" ht="47.25" x14ac:dyDescent="0.25">
      <c r="A50" s="32" t="s">
        <v>95</v>
      </c>
      <c r="B50" s="33" t="s">
        <v>96</v>
      </c>
      <c r="C50" s="11">
        <v>511.8</v>
      </c>
      <c r="D50" s="11">
        <v>511.8</v>
      </c>
      <c r="E50" s="11">
        <v>1066.9000000000001</v>
      </c>
      <c r="F50" s="11">
        <f t="shared" si="2"/>
        <v>555.10000000000014</v>
      </c>
      <c r="G50" s="12" t="s">
        <v>97</v>
      </c>
      <c r="H50" s="11">
        <v>511.8</v>
      </c>
      <c r="I50" s="11">
        <v>511.8</v>
      </c>
      <c r="J50" s="11">
        <f t="shared" si="5"/>
        <v>0</v>
      </c>
      <c r="K50" s="11">
        <v>511.8</v>
      </c>
      <c r="L50" s="11">
        <v>511.8</v>
      </c>
      <c r="M50" s="11">
        <f t="shared" si="3"/>
        <v>0</v>
      </c>
    </row>
    <row r="51" spans="1:247" s="23" customFormat="1" ht="78.75" x14ac:dyDescent="0.25">
      <c r="A51" s="32" t="s">
        <v>98</v>
      </c>
      <c r="B51" s="18" t="s">
        <v>99</v>
      </c>
      <c r="C51" s="11">
        <v>8466.7999999999993</v>
      </c>
      <c r="D51" s="11">
        <v>8466.7999999999993</v>
      </c>
      <c r="E51" s="11">
        <v>8466.7999999999993</v>
      </c>
      <c r="F51" s="11">
        <f t="shared" si="2"/>
        <v>0</v>
      </c>
      <c r="G51" s="12"/>
      <c r="H51" s="11">
        <v>8294</v>
      </c>
      <c r="I51" s="11">
        <v>8294</v>
      </c>
      <c r="J51" s="11">
        <f t="shared" si="5"/>
        <v>0</v>
      </c>
      <c r="K51" s="11">
        <v>8161.8</v>
      </c>
      <c r="L51" s="11">
        <v>8161.8</v>
      </c>
      <c r="M51" s="11">
        <f t="shared" si="3"/>
        <v>0</v>
      </c>
    </row>
    <row r="52" spans="1:247" s="23" customFormat="1" ht="15.75" x14ac:dyDescent="0.25">
      <c r="A52" s="8" t="s">
        <v>100</v>
      </c>
      <c r="B52" s="9" t="s">
        <v>101</v>
      </c>
      <c r="C52" s="10">
        <f>SUM(C53:C55)</f>
        <v>1690.8000000000002</v>
      </c>
      <c r="D52" s="10">
        <f>SUM(D53:D55)</f>
        <v>1690.8000000000002</v>
      </c>
      <c r="E52" s="10">
        <f>SUM(E53:E55)</f>
        <v>1690.8</v>
      </c>
      <c r="F52" s="11">
        <f t="shared" si="2"/>
        <v>0</v>
      </c>
      <c r="G52" s="12"/>
      <c r="H52" s="10">
        <f>SUM(H53:H55)</f>
        <v>1758.4</v>
      </c>
      <c r="I52" s="10">
        <f>SUM(I53:I55)</f>
        <v>1758.4</v>
      </c>
      <c r="J52" s="11">
        <f t="shared" si="5"/>
        <v>0</v>
      </c>
      <c r="K52" s="10">
        <f>SUM(K53:K55)</f>
        <v>1828.8</v>
      </c>
      <c r="L52" s="10">
        <f>SUM(L53:L55)</f>
        <v>1828.8</v>
      </c>
      <c r="M52" s="11">
        <f t="shared" si="3"/>
        <v>0</v>
      </c>
    </row>
    <row r="53" spans="1:247" customFormat="1" ht="63" x14ac:dyDescent="0.25">
      <c r="A53" s="6" t="s">
        <v>102</v>
      </c>
      <c r="B53" s="18" t="s">
        <v>103</v>
      </c>
      <c r="C53" s="11">
        <v>983.5</v>
      </c>
      <c r="D53" s="11">
        <v>983.5</v>
      </c>
      <c r="E53" s="11">
        <v>983.5</v>
      </c>
      <c r="F53" s="11">
        <f t="shared" si="2"/>
        <v>0</v>
      </c>
      <c r="G53" s="12"/>
      <c r="H53" s="11">
        <v>1022.8</v>
      </c>
      <c r="I53" s="11">
        <v>1022.8</v>
      </c>
      <c r="J53" s="11">
        <f t="shared" si="5"/>
        <v>0</v>
      </c>
      <c r="K53" s="11">
        <v>1063.8</v>
      </c>
      <c r="L53" s="11">
        <v>1063.8</v>
      </c>
      <c r="M53" s="11">
        <f t="shared" si="3"/>
        <v>0</v>
      </c>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row>
    <row r="54" spans="1:247" customFormat="1" ht="63" x14ac:dyDescent="0.25">
      <c r="A54" s="6" t="s">
        <v>104</v>
      </c>
      <c r="B54" s="18" t="s">
        <v>105</v>
      </c>
      <c r="C54" s="11">
        <v>378.9</v>
      </c>
      <c r="D54" s="11">
        <v>378.9</v>
      </c>
      <c r="E54" s="11">
        <v>367.3</v>
      </c>
      <c r="F54" s="11">
        <f t="shared" si="2"/>
        <v>-11.599999999999966</v>
      </c>
      <c r="G54" s="12" t="s">
        <v>15</v>
      </c>
      <c r="H54" s="11">
        <v>394</v>
      </c>
      <c r="I54" s="11">
        <v>394</v>
      </c>
      <c r="J54" s="11">
        <f t="shared" si="5"/>
        <v>0</v>
      </c>
      <c r="K54" s="11">
        <v>409.8</v>
      </c>
      <c r="L54" s="11">
        <v>409.8</v>
      </c>
      <c r="M54" s="11">
        <f t="shared" si="3"/>
        <v>0</v>
      </c>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row>
    <row r="55" spans="1:247" customFormat="1" ht="63" x14ac:dyDescent="0.25">
      <c r="A55" s="6" t="s">
        <v>106</v>
      </c>
      <c r="B55" s="18" t="s">
        <v>107</v>
      </c>
      <c r="C55" s="11">
        <v>328.4</v>
      </c>
      <c r="D55" s="11">
        <v>328.4</v>
      </c>
      <c r="E55" s="11">
        <v>340</v>
      </c>
      <c r="F55" s="11">
        <f t="shared" si="2"/>
        <v>11.600000000000023</v>
      </c>
      <c r="G55" s="12" t="s">
        <v>15</v>
      </c>
      <c r="H55" s="11">
        <v>341.6</v>
      </c>
      <c r="I55" s="11">
        <v>341.6</v>
      </c>
      <c r="J55" s="11">
        <f t="shared" si="5"/>
        <v>0</v>
      </c>
      <c r="K55" s="11">
        <v>355.2</v>
      </c>
      <c r="L55" s="11">
        <v>355.2</v>
      </c>
      <c r="M55" s="11">
        <f t="shared" si="3"/>
        <v>0</v>
      </c>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row>
    <row r="56" spans="1:247" customFormat="1" ht="31.5" x14ac:dyDescent="0.25">
      <c r="A56" s="8" t="s">
        <v>108</v>
      </c>
      <c r="B56" s="9" t="s">
        <v>109</v>
      </c>
      <c r="C56" s="10">
        <f>C57+C60</f>
        <v>8846.7000000000007</v>
      </c>
      <c r="D56" s="10">
        <f>D57+D60</f>
        <v>8846.7000000000007</v>
      </c>
      <c r="E56" s="10">
        <f>E57+E60</f>
        <v>10424.799999999999</v>
      </c>
      <c r="F56" s="11">
        <f t="shared" si="2"/>
        <v>1578.0999999999985</v>
      </c>
      <c r="G56" s="12"/>
      <c r="H56" s="10">
        <f>H57+H60</f>
        <v>8876.5</v>
      </c>
      <c r="I56" s="10">
        <f>I57+I60</f>
        <v>8876.5</v>
      </c>
      <c r="J56" s="11">
        <f t="shared" si="5"/>
        <v>0</v>
      </c>
      <c r="K56" s="10">
        <f>K57+K60</f>
        <v>8892.4</v>
      </c>
      <c r="L56" s="10">
        <f>L57+L60</f>
        <v>8892.4</v>
      </c>
      <c r="M56" s="11">
        <f t="shared" si="3"/>
        <v>0</v>
      </c>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row>
    <row r="57" spans="1:247" customFormat="1" ht="31.5" x14ac:dyDescent="0.25">
      <c r="A57" s="6" t="s">
        <v>110</v>
      </c>
      <c r="B57" s="18" t="s">
        <v>111</v>
      </c>
      <c r="C57" s="10">
        <f>SUM(C58:C59)</f>
        <v>6730</v>
      </c>
      <c r="D57" s="10">
        <f>SUM(D58:D59)</f>
        <v>6730</v>
      </c>
      <c r="E57" s="10">
        <f>SUM(E58:E59)</f>
        <v>6730</v>
      </c>
      <c r="F57" s="11">
        <f t="shared" si="2"/>
        <v>0</v>
      </c>
      <c r="G57" s="12"/>
      <c r="H57" s="10">
        <f>SUM(H58:H59)</f>
        <v>6745.8</v>
      </c>
      <c r="I57" s="10">
        <f>SUM(I58:I59)</f>
        <v>6745.8</v>
      </c>
      <c r="J57" s="11">
        <f t="shared" si="5"/>
        <v>0</v>
      </c>
      <c r="K57" s="10">
        <f>SUM(K58:K59)</f>
        <v>6758.7</v>
      </c>
      <c r="L57" s="10">
        <f>SUM(L58:L59)</f>
        <v>6758.7</v>
      </c>
      <c r="M57" s="11">
        <f t="shared" si="3"/>
        <v>0</v>
      </c>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row>
    <row r="58" spans="1:247" customFormat="1" ht="63" x14ac:dyDescent="0.25">
      <c r="A58" s="6" t="s">
        <v>112</v>
      </c>
      <c r="B58" s="18" t="s">
        <v>113</v>
      </c>
      <c r="C58" s="11">
        <v>5571.3</v>
      </c>
      <c r="D58" s="11">
        <v>5571.3</v>
      </c>
      <c r="E58" s="11">
        <v>5571.3</v>
      </c>
      <c r="F58" s="11">
        <f t="shared" si="2"/>
        <v>0</v>
      </c>
      <c r="G58" s="12"/>
      <c r="H58" s="11">
        <v>5587.1</v>
      </c>
      <c r="I58" s="11">
        <v>5587.1</v>
      </c>
      <c r="J58" s="11">
        <f t="shared" si="5"/>
        <v>0</v>
      </c>
      <c r="K58" s="11">
        <v>5600</v>
      </c>
      <c r="L58" s="11">
        <v>5600</v>
      </c>
      <c r="M58" s="11">
        <f t="shared" si="3"/>
        <v>0</v>
      </c>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row>
    <row r="59" spans="1:247" customFormat="1" ht="31.5" x14ac:dyDescent="0.25">
      <c r="A59" s="6" t="s">
        <v>114</v>
      </c>
      <c r="B59" s="18" t="s">
        <v>111</v>
      </c>
      <c r="C59" s="11">
        <v>1158.7</v>
      </c>
      <c r="D59" s="11">
        <v>1158.7</v>
      </c>
      <c r="E59" s="11">
        <v>1158.7</v>
      </c>
      <c r="F59" s="11">
        <f t="shared" si="2"/>
        <v>0</v>
      </c>
      <c r="G59" s="12"/>
      <c r="H59" s="11">
        <v>1158.7</v>
      </c>
      <c r="I59" s="11">
        <v>1158.7</v>
      </c>
      <c r="J59" s="11">
        <f t="shared" si="5"/>
        <v>0</v>
      </c>
      <c r="K59" s="11">
        <v>1158.7</v>
      </c>
      <c r="L59" s="11">
        <v>1158.7</v>
      </c>
      <c r="M59" s="11">
        <f t="shared" si="3"/>
        <v>0</v>
      </c>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row>
    <row r="60" spans="1:247" customFormat="1" ht="15.75" x14ac:dyDescent="0.25">
      <c r="A60" s="8" t="s">
        <v>115</v>
      </c>
      <c r="B60" s="9" t="s">
        <v>116</v>
      </c>
      <c r="C60" s="10">
        <f>C61+C66</f>
        <v>2116.6999999999998</v>
      </c>
      <c r="D60" s="10">
        <f>D61+D66</f>
        <v>2116.6999999999998</v>
      </c>
      <c r="E60" s="10">
        <f>E61+E66</f>
        <v>3694.8</v>
      </c>
      <c r="F60" s="11">
        <f t="shared" si="2"/>
        <v>1578.1000000000004</v>
      </c>
      <c r="G60" s="12"/>
      <c r="H60" s="10">
        <f>H61+H66</f>
        <v>2130.6999999999998</v>
      </c>
      <c r="I60" s="10">
        <f>I61+I66</f>
        <v>2130.6999999999998</v>
      </c>
      <c r="J60" s="11">
        <f t="shared" si="5"/>
        <v>0</v>
      </c>
      <c r="K60" s="10">
        <f>K61+K66</f>
        <v>2133.6999999999998</v>
      </c>
      <c r="L60" s="10">
        <f>L61+L66</f>
        <v>2133.6999999999998</v>
      </c>
      <c r="M60" s="11">
        <f t="shared" si="3"/>
        <v>0</v>
      </c>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row>
    <row r="61" spans="1:247" ht="31.5" x14ac:dyDescent="0.25">
      <c r="A61" s="6" t="s">
        <v>117</v>
      </c>
      <c r="B61" s="18" t="s">
        <v>118</v>
      </c>
      <c r="C61" s="11">
        <f>SUM(C62:C65)</f>
        <v>1315.2</v>
      </c>
      <c r="D61" s="11">
        <f>SUM(D62:D65)</f>
        <v>1315.2</v>
      </c>
      <c r="E61" s="11">
        <f>SUM(E62:E65)</f>
        <v>1340.5</v>
      </c>
      <c r="F61" s="11">
        <f t="shared" si="2"/>
        <v>25.299999999999955</v>
      </c>
      <c r="G61" s="12"/>
      <c r="H61" s="11">
        <f>SUM(H62:H65)</f>
        <v>1329.2</v>
      </c>
      <c r="I61" s="11">
        <f>SUM(I62:I65)</f>
        <v>1329.2</v>
      </c>
      <c r="J61" s="11">
        <f t="shared" si="5"/>
        <v>0</v>
      </c>
      <c r="K61" s="11">
        <f>SUM(K62:K65)</f>
        <v>1332.2</v>
      </c>
      <c r="L61" s="11">
        <f>SUM(L62:L65)</f>
        <v>1332.2</v>
      </c>
      <c r="M61" s="11">
        <f t="shared" si="3"/>
        <v>0</v>
      </c>
    </row>
    <row r="62" spans="1:247" ht="31.5" x14ac:dyDescent="0.25">
      <c r="A62" s="36" t="s">
        <v>119</v>
      </c>
      <c r="B62" s="37" t="s">
        <v>118</v>
      </c>
      <c r="C62" s="11">
        <v>316.2</v>
      </c>
      <c r="D62" s="11">
        <v>316.2</v>
      </c>
      <c r="E62" s="11">
        <v>316.2</v>
      </c>
      <c r="F62" s="11">
        <f t="shared" si="2"/>
        <v>0</v>
      </c>
      <c r="G62" s="12"/>
      <c r="H62" s="11">
        <v>327</v>
      </c>
      <c r="I62" s="11">
        <v>327</v>
      </c>
      <c r="J62" s="11">
        <f t="shared" si="5"/>
        <v>0</v>
      </c>
      <c r="K62" s="11">
        <v>322.2</v>
      </c>
      <c r="L62" s="11">
        <v>322.2</v>
      </c>
      <c r="M62" s="11">
        <f t="shared" si="3"/>
        <v>0</v>
      </c>
    </row>
    <row r="63" spans="1:247" ht="89.25" x14ac:dyDescent="0.25">
      <c r="A63" s="36" t="s">
        <v>120</v>
      </c>
      <c r="B63" s="37" t="s">
        <v>118</v>
      </c>
      <c r="C63" s="11">
        <v>25.4</v>
      </c>
      <c r="D63" s="11">
        <v>25.4</v>
      </c>
      <c r="E63" s="11">
        <v>32</v>
      </c>
      <c r="F63" s="11">
        <f t="shared" si="2"/>
        <v>6.6000000000000014</v>
      </c>
      <c r="G63" s="12" t="s">
        <v>121</v>
      </c>
      <c r="H63" s="11">
        <v>15</v>
      </c>
      <c r="I63" s="11">
        <v>15</v>
      </c>
      <c r="J63" s="11">
        <f t="shared" si="5"/>
        <v>0</v>
      </c>
      <c r="K63" s="11">
        <v>15</v>
      </c>
      <c r="L63" s="11">
        <v>15</v>
      </c>
      <c r="M63" s="11">
        <f t="shared" si="3"/>
        <v>0</v>
      </c>
    </row>
    <row r="64" spans="1:247" ht="31.5" x14ac:dyDescent="0.25">
      <c r="A64" s="36" t="s">
        <v>122</v>
      </c>
      <c r="B64" s="37" t="s">
        <v>118</v>
      </c>
      <c r="C64" s="11">
        <v>841.6</v>
      </c>
      <c r="D64" s="11">
        <v>841.6</v>
      </c>
      <c r="E64" s="11">
        <v>841.6</v>
      </c>
      <c r="F64" s="11">
        <f t="shared" si="2"/>
        <v>0</v>
      </c>
      <c r="G64" s="12"/>
      <c r="H64" s="11">
        <v>855.2</v>
      </c>
      <c r="I64" s="11">
        <v>855.2</v>
      </c>
      <c r="J64" s="11">
        <f t="shared" si="5"/>
        <v>0</v>
      </c>
      <c r="K64" s="11">
        <v>863</v>
      </c>
      <c r="L64" s="11">
        <v>863</v>
      </c>
      <c r="M64" s="11">
        <f t="shared" si="3"/>
        <v>0</v>
      </c>
    </row>
    <row r="65" spans="1:14" ht="76.5" x14ac:dyDescent="0.25">
      <c r="A65" s="36" t="s">
        <v>123</v>
      </c>
      <c r="B65" s="37" t="s">
        <v>118</v>
      </c>
      <c r="C65" s="11">
        <v>132</v>
      </c>
      <c r="D65" s="11">
        <v>132</v>
      </c>
      <c r="E65" s="11">
        <v>150.69999999999999</v>
      </c>
      <c r="F65" s="11">
        <f t="shared" si="2"/>
        <v>18.699999999999989</v>
      </c>
      <c r="G65" s="12" t="s">
        <v>124</v>
      </c>
      <c r="H65" s="11">
        <v>132</v>
      </c>
      <c r="I65" s="11">
        <v>132</v>
      </c>
      <c r="J65" s="11">
        <f t="shared" si="5"/>
        <v>0</v>
      </c>
      <c r="K65" s="11">
        <v>132</v>
      </c>
      <c r="L65" s="11">
        <v>132</v>
      </c>
      <c r="M65" s="11">
        <f t="shared" si="3"/>
        <v>0</v>
      </c>
    </row>
    <row r="66" spans="1:14" ht="31.5" x14ac:dyDescent="0.25">
      <c r="A66" s="6" t="s">
        <v>125</v>
      </c>
      <c r="B66" s="18" t="s">
        <v>126</v>
      </c>
      <c r="C66" s="11">
        <f>SUM(C67:C71)</f>
        <v>801.5</v>
      </c>
      <c r="D66" s="11">
        <f>SUM(D67:D71)</f>
        <v>801.5</v>
      </c>
      <c r="E66" s="11">
        <f>SUM(E67:E71)</f>
        <v>2354.3000000000002</v>
      </c>
      <c r="F66" s="11">
        <f t="shared" si="2"/>
        <v>1552.8000000000002</v>
      </c>
      <c r="G66" s="12"/>
      <c r="H66" s="11">
        <f>SUM(H67:H69)</f>
        <v>801.5</v>
      </c>
      <c r="I66" s="11">
        <f>SUM(I67:I69)</f>
        <v>801.5</v>
      </c>
      <c r="J66" s="11">
        <f t="shared" si="5"/>
        <v>0</v>
      </c>
      <c r="K66" s="11">
        <f>SUM(K67:K69)</f>
        <v>801.5</v>
      </c>
      <c r="L66" s="11">
        <f>SUM(L67:L69)</f>
        <v>801.5</v>
      </c>
      <c r="M66" s="11">
        <f t="shared" si="3"/>
        <v>0</v>
      </c>
    </row>
    <row r="67" spans="1:14" ht="31.5" x14ac:dyDescent="0.25">
      <c r="A67" s="36" t="s">
        <v>127</v>
      </c>
      <c r="B67" s="37" t="s">
        <v>126</v>
      </c>
      <c r="C67" s="11">
        <v>503.6</v>
      </c>
      <c r="D67" s="11">
        <v>503.6</v>
      </c>
      <c r="E67" s="11">
        <v>2056.4</v>
      </c>
      <c r="F67" s="11">
        <f t="shared" si="2"/>
        <v>1552.8000000000002</v>
      </c>
      <c r="G67" s="12" t="s">
        <v>15</v>
      </c>
      <c r="H67" s="11">
        <v>503.6</v>
      </c>
      <c r="I67" s="11">
        <v>503.6</v>
      </c>
      <c r="J67" s="11">
        <f t="shared" si="5"/>
        <v>0</v>
      </c>
      <c r="K67" s="11">
        <v>503.6</v>
      </c>
      <c r="L67" s="11">
        <v>503.6</v>
      </c>
      <c r="M67" s="11">
        <f t="shared" si="3"/>
        <v>0</v>
      </c>
    </row>
    <row r="68" spans="1:14" ht="31.5" hidden="1" x14ac:dyDescent="0.25">
      <c r="A68" s="36" t="s">
        <v>128</v>
      </c>
      <c r="B68" s="37" t="s">
        <v>126</v>
      </c>
      <c r="C68" s="11">
        <v>0</v>
      </c>
      <c r="D68" s="11">
        <v>0</v>
      </c>
      <c r="E68" s="11">
        <v>0</v>
      </c>
      <c r="F68" s="11">
        <f t="shared" si="2"/>
        <v>0</v>
      </c>
      <c r="G68" s="12"/>
      <c r="H68" s="11"/>
      <c r="I68" s="11"/>
      <c r="J68" s="11"/>
      <c r="K68" s="11"/>
      <c r="L68" s="11"/>
      <c r="M68" s="11"/>
    </row>
    <row r="69" spans="1:14" ht="31.5" x14ac:dyDescent="0.25">
      <c r="A69" s="36" t="s">
        <v>129</v>
      </c>
      <c r="B69" s="37" t="s">
        <v>126</v>
      </c>
      <c r="C69" s="11">
        <v>297.89999999999998</v>
      </c>
      <c r="D69" s="11">
        <v>297.89999999999998</v>
      </c>
      <c r="E69" s="11">
        <v>297.89999999999998</v>
      </c>
      <c r="F69" s="11">
        <f t="shared" si="2"/>
        <v>0</v>
      </c>
      <c r="G69" s="12"/>
      <c r="H69" s="11">
        <v>297.89999999999998</v>
      </c>
      <c r="I69" s="11">
        <v>297.89999999999998</v>
      </c>
      <c r="J69" s="11">
        <f>I69-H69</f>
        <v>0</v>
      </c>
      <c r="K69" s="11">
        <v>297.89999999999998</v>
      </c>
      <c r="L69" s="11">
        <v>297.89999999999998</v>
      </c>
      <c r="M69" s="11">
        <f t="shared" si="3"/>
        <v>0</v>
      </c>
    </row>
    <row r="70" spans="1:14" ht="31.5" hidden="1" x14ac:dyDescent="0.25">
      <c r="A70" s="36" t="s">
        <v>130</v>
      </c>
      <c r="B70" s="37" t="s">
        <v>126</v>
      </c>
      <c r="C70" s="11">
        <v>0</v>
      </c>
      <c r="D70" s="11">
        <v>0</v>
      </c>
      <c r="E70" s="11">
        <v>0</v>
      </c>
      <c r="F70" s="11">
        <f t="shared" si="2"/>
        <v>0</v>
      </c>
      <c r="G70" s="12"/>
      <c r="H70" s="11"/>
      <c r="I70" s="11"/>
      <c r="J70" s="11"/>
      <c r="K70" s="11"/>
      <c r="L70" s="11"/>
      <c r="M70" s="11"/>
    </row>
    <row r="71" spans="1:14" ht="31.5" hidden="1" x14ac:dyDescent="0.25">
      <c r="A71" s="36" t="s">
        <v>131</v>
      </c>
      <c r="B71" s="37" t="s">
        <v>126</v>
      </c>
      <c r="C71" s="11">
        <v>0</v>
      </c>
      <c r="D71" s="11">
        <v>0</v>
      </c>
      <c r="E71" s="11">
        <v>0</v>
      </c>
      <c r="F71" s="11">
        <f t="shared" si="2"/>
        <v>0</v>
      </c>
      <c r="G71" s="12"/>
      <c r="H71" s="11"/>
      <c r="I71" s="11"/>
      <c r="J71" s="11"/>
      <c r="K71" s="11"/>
      <c r="L71" s="11"/>
      <c r="M71" s="11"/>
    </row>
    <row r="72" spans="1:14" ht="15.75" x14ac:dyDescent="0.25">
      <c r="A72" s="8" t="s">
        <v>132</v>
      </c>
      <c r="B72" s="9" t="s">
        <v>133</v>
      </c>
      <c r="C72" s="10">
        <f>SUM(C73:C81)</f>
        <v>28022.3</v>
      </c>
      <c r="D72" s="10">
        <f>SUM(D73:D81)</f>
        <v>28022.3</v>
      </c>
      <c r="E72" s="10">
        <f>SUM(E73:E81)</f>
        <v>39801.100000000006</v>
      </c>
      <c r="F72" s="11">
        <f t="shared" si="2"/>
        <v>11778.800000000007</v>
      </c>
      <c r="G72" s="12"/>
      <c r="H72" s="10">
        <f>SUM(H73:H81)</f>
        <v>21468.3</v>
      </c>
      <c r="I72" s="10">
        <f>SUM(I73:I81)</f>
        <v>21468.3</v>
      </c>
      <c r="J72" s="11">
        <f>I72-H72</f>
        <v>0</v>
      </c>
      <c r="K72" s="10">
        <f>SUM(K73:K81)</f>
        <v>20779</v>
      </c>
      <c r="L72" s="10">
        <f>SUM(L73:L81)</f>
        <v>20779</v>
      </c>
      <c r="M72" s="11">
        <f t="shared" si="3"/>
        <v>0</v>
      </c>
    </row>
    <row r="73" spans="1:14" ht="78.75" x14ac:dyDescent="0.25">
      <c r="A73" s="21" t="s">
        <v>134</v>
      </c>
      <c r="B73" s="18" t="s">
        <v>135</v>
      </c>
      <c r="C73" s="11">
        <v>10.8</v>
      </c>
      <c r="D73" s="11">
        <v>10.8</v>
      </c>
      <c r="E73" s="11">
        <v>10.8</v>
      </c>
      <c r="F73" s="11">
        <f t="shared" si="2"/>
        <v>0</v>
      </c>
      <c r="G73" s="12"/>
      <c r="H73" s="11">
        <v>10.8</v>
      </c>
      <c r="I73" s="11">
        <v>10.8</v>
      </c>
      <c r="J73" s="11">
        <f>I73-H73</f>
        <v>0</v>
      </c>
      <c r="K73" s="11">
        <v>10.8</v>
      </c>
      <c r="L73" s="11">
        <v>10.8</v>
      </c>
      <c r="M73" s="11">
        <f t="shared" si="3"/>
        <v>0</v>
      </c>
      <c r="N73" s="31"/>
    </row>
    <row r="74" spans="1:14" ht="78.75" x14ac:dyDescent="0.25">
      <c r="A74" s="21" t="s">
        <v>136</v>
      </c>
      <c r="B74" s="18" t="s">
        <v>135</v>
      </c>
      <c r="C74" s="11">
        <v>4.4000000000000004</v>
      </c>
      <c r="D74" s="11">
        <v>4.4000000000000004</v>
      </c>
      <c r="E74" s="11">
        <v>6.5</v>
      </c>
      <c r="F74" s="11">
        <f t="shared" si="2"/>
        <v>2.0999999999999996</v>
      </c>
      <c r="G74" s="12" t="s">
        <v>137</v>
      </c>
      <c r="H74" s="11">
        <v>4.4000000000000004</v>
      </c>
      <c r="I74" s="11">
        <v>4.4000000000000004</v>
      </c>
      <c r="J74" s="11">
        <f>I74-H74</f>
        <v>0</v>
      </c>
      <c r="K74" s="11">
        <v>4.4000000000000004</v>
      </c>
      <c r="L74" s="11">
        <v>4.4000000000000004</v>
      </c>
      <c r="M74" s="11">
        <f t="shared" si="3"/>
        <v>0</v>
      </c>
      <c r="N74" s="31"/>
    </row>
    <row r="75" spans="1:14" ht="94.5" x14ac:dyDescent="0.25">
      <c r="A75" s="6" t="s">
        <v>138</v>
      </c>
      <c r="B75" s="18" t="s">
        <v>139</v>
      </c>
      <c r="C75" s="11">
        <v>5992</v>
      </c>
      <c r="D75" s="11">
        <v>5992</v>
      </c>
      <c r="E75" s="11">
        <v>5992</v>
      </c>
      <c r="F75" s="11">
        <f t="shared" si="2"/>
        <v>0</v>
      </c>
      <c r="G75" s="12"/>
      <c r="H75" s="11">
        <v>4438</v>
      </c>
      <c r="I75" s="11">
        <v>4438</v>
      </c>
      <c r="J75" s="11">
        <f>I75-H75</f>
        <v>0</v>
      </c>
      <c r="K75" s="11">
        <v>3748.7</v>
      </c>
      <c r="L75" s="11">
        <v>3748.7</v>
      </c>
      <c r="M75" s="11">
        <f t="shared" si="3"/>
        <v>0</v>
      </c>
    </row>
    <row r="76" spans="1:14" ht="102" x14ac:dyDescent="0.25">
      <c r="A76" s="21" t="s">
        <v>140</v>
      </c>
      <c r="B76" s="18" t="s">
        <v>141</v>
      </c>
      <c r="C76" s="11">
        <v>0</v>
      </c>
      <c r="D76" s="11">
        <v>0</v>
      </c>
      <c r="E76" s="38">
        <v>71.2</v>
      </c>
      <c r="F76" s="38">
        <f t="shared" si="2"/>
        <v>71.2</v>
      </c>
      <c r="G76" s="12" t="s">
        <v>142</v>
      </c>
      <c r="H76" s="11"/>
      <c r="I76" s="11"/>
      <c r="J76" s="11"/>
      <c r="K76" s="11"/>
      <c r="L76" s="11"/>
      <c r="M76" s="11"/>
    </row>
    <row r="77" spans="1:14" ht="94.5" x14ac:dyDescent="0.25">
      <c r="A77" s="6" t="s">
        <v>143</v>
      </c>
      <c r="B77" s="18" t="s">
        <v>144</v>
      </c>
      <c r="C77" s="11">
        <v>215.1</v>
      </c>
      <c r="D77" s="11">
        <v>215.1</v>
      </c>
      <c r="E77" s="11">
        <v>215.1</v>
      </c>
      <c r="F77" s="11">
        <f t="shared" si="2"/>
        <v>0</v>
      </c>
      <c r="G77" s="12"/>
      <c r="H77" s="11">
        <v>215.1</v>
      </c>
      <c r="I77" s="11">
        <v>215.1</v>
      </c>
      <c r="J77" s="11">
        <f t="shared" ref="J77:J92" si="6">I77-H77</f>
        <v>0</v>
      </c>
      <c r="K77" s="11">
        <v>215.1</v>
      </c>
      <c r="L77" s="11">
        <v>215.1</v>
      </c>
      <c r="M77" s="11">
        <f t="shared" si="3"/>
        <v>0</v>
      </c>
    </row>
    <row r="78" spans="1:14" ht="47.25" x14ac:dyDescent="0.25">
      <c r="A78" s="32" t="s">
        <v>145</v>
      </c>
      <c r="B78" s="18" t="s">
        <v>146</v>
      </c>
      <c r="C78" s="11">
        <v>12780</v>
      </c>
      <c r="D78" s="11">
        <v>12780</v>
      </c>
      <c r="E78" s="11">
        <v>18091.2</v>
      </c>
      <c r="F78" s="11">
        <f t="shared" si="2"/>
        <v>5311.2000000000007</v>
      </c>
      <c r="G78" s="12" t="s">
        <v>15</v>
      </c>
      <c r="H78" s="11">
        <v>12780</v>
      </c>
      <c r="I78" s="11">
        <v>12780</v>
      </c>
      <c r="J78" s="11">
        <f t="shared" si="6"/>
        <v>0</v>
      </c>
      <c r="K78" s="11">
        <v>12780</v>
      </c>
      <c r="L78" s="11">
        <v>12780</v>
      </c>
      <c r="M78" s="11">
        <f t="shared" si="3"/>
        <v>0</v>
      </c>
    </row>
    <row r="79" spans="1:14" ht="47.25" x14ac:dyDescent="0.25">
      <c r="A79" s="32" t="s">
        <v>147</v>
      </c>
      <c r="B79" s="18" t="s">
        <v>148</v>
      </c>
      <c r="C79" s="11">
        <v>800</v>
      </c>
      <c r="D79" s="11">
        <v>800</v>
      </c>
      <c r="E79" s="11">
        <v>3637.3</v>
      </c>
      <c r="F79" s="11">
        <f t="shared" ref="F79:F158" si="7">E79-D79</f>
        <v>2837.3</v>
      </c>
      <c r="G79" s="12" t="s">
        <v>97</v>
      </c>
      <c r="H79" s="11">
        <v>800</v>
      </c>
      <c r="I79" s="11">
        <v>800</v>
      </c>
      <c r="J79" s="11">
        <f t="shared" si="6"/>
        <v>0</v>
      </c>
      <c r="K79" s="11">
        <v>800</v>
      </c>
      <c r="L79" s="11">
        <v>800</v>
      </c>
      <c r="M79" s="11">
        <f t="shared" ref="M79:M158" si="8">L79-K79</f>
        <v>0</v>
      </c>
    </row>
    <row r="80" spans="1:14" ht="78.75" x14ac:dyDescent="0.25">
      <c r="A80" s="32" t="s">
        <v>149</v>
      </c>
      <c r="B80" s="35" t="s">
        <v>150</v>
      </c>
      <c r="C80" s="11">
        <v>3220</v>
      </c>
      <c r="D80" s="11">
        <v>3220</v>
      </c>
      <c r="E80" s="11">
        <v>6777</v>
      </c>
      <c r="F80" s="11">
        <f t="shared" si="7"/>
        <v>3557</v>
      </c>
      <c r="G80" s="12" t="s">
        <v>15</v>
      </c>
      <c r="H80" s="11">
        <v>3220</v>
      </c>
      <c r="I80" s="11">
        <v>3220</v>
      </c>
      <c r="J80" s="11">
        <f t="shared" si="6"/>
        <v>0</v>
      </c>
      <c r="K80" s="11">
        <v>3220</v>
      </c>
      <c r="L80" s="11">
        <v>3220</v>
      </c>
      <c r="M80" s="11">
        <f t="shared" si="8"/>
        <v>0</v>
      </c>
    </row>
    <row r="81" spans="1:250" ht="47.25" x14ac:dyDescent="0.25">
      <c r="A81" s="32" t="s">
        <v>151</v>
      </c>
      <c r="B81" s="35" t="s">
        <v>152</v>
      </c>
      <c r="C81" s="11">
        <v>5000</v>
      </c>
      <c r="D81" s="11">
        <v>5000</v>
      </c>
      <c r="E81" s="11">
        <v>5000</v>
      </c>
      <c r="F81" s="11">
        <f t="shared" si="7"/>
        <v>0</v>
      </c>
      <c r="G81" s="12"/>
      <c r="H81" s="11">
        <v>0</v>
      </c>
      <c r="I81" s="11">
        <v>0</v>
      </c>
      <c r="J81" s="11">
        <f t="shared" si="6"/>
        <v>0</v>
      </c>
      <c r="K81" s="11">
        <v>0</v>
      </c>
      <c r="L81" s="11">
        <v>0</v>
      </c>
      <c r="M81" s="11">
        <f t="shared" si="8"/>
        <v>0</v>
      </c>
    </row>
    <row r="82" spans="1:250" ht="15.75" x14ac:dyDescent="0.25">
      <c r="A82" s="8" t="s">
        <v>153</v>
      </c>
      <c r="B82" s="9" t="s">
        <v>154</v>
      </c>
      <c r="C82" s="39">
        <f>SUM(C83:C115)</f>
        <v>6385.5</v>
      </c>
      <c r="D82" s="39">
        <f>SUM(D83:D115)</f>
        <v>6385.5</v>
      </c>
      <c r="E82" s="39">
        <f>SUM(E83:E115)</f>
        <v>8904.7999999999993</v>
      </c>
      <c r="F82" s="11">
        <f t="shared" si="7"/>
        <v>2519.2999999999993</v>
      </c>
      <c r="G82" s="12"/>
      <c r="H82" s="39">
        <f>SUM(H83:H115)</f>
        <v>6416.7</v>
      </c>
      <c r="I82" s="39">
        <f>SUM(I83:I115)</f>
        <v>6416.7</v>
      </c>
      <c r="J82" s="11">
        <f t="shared" si="6"/>
        <v>0</v>
      </c>
      <c r="K82" s="39">
        <f>SUM(K83:K115)</f>
        <v>6448.4</v>
      </c>
      <c r="L82" s="39">
        <f>SUM(L83:L115)</f>
        <v>6448.4</v>
      </c>
      <c r="M82" s="11">
        <f t="shared" si="8"/>
        <v>0</v>
      </c>
    </row>
    <row r="83" spans="1:250" ht="78.75" x14ac:dyDescent="0.25">
      <c r="A83" s="21" t="s">
        <v>155</v>
      </c>
      <c r="B83" s="18" t="s">
        <v>156</v>
      </c>
      <c r="C83" s="19">
        <v>24.5</v>
      </c>
      <c r="D83" s="19">
        <v>24.5</v>
      </c>
      <c r="E83" s="19">
        <v>0</v>
      </c>
      <c r="F83" s="11">
        <f t="shared" si="7"/>
        <v>-24.5</v>
      </c>
      <c r="G83" s="12" t="s">
        <v>15</v>
      </c>
      <c r="H83" s="19">
        <v>24.5</v>
      </c>
      <c r="I83" s="19">
        <v>24.5</v>
      </c>
      <c r="J83" s="11">
        <f t="shared" si="6"/>
        <v>0</v>
      </c>
      <c r="K83" s="19">
        <v>24.5</v>
      </c>
      <c r="L83" s="19">
        <v>24.5</v>
      </c>
      <c r="M83" s="11">
        <f t="shared" si="8"/>
        <v>0</v>
      </c>
    </row>
    <row r="84" spans="1:250" ht="78.75" x14ac:dyDescent="0.25">
      <c r="A84" s="21" t="s">
        <v>157</v>
      </c>
      <c r="B84" s="18" t="s">
        <v>156</v>
      </c>
      <c r="C84" s="19">
        <v>46.5</v>
      </c>
      <c r="D84" s="19">
        <v>46.5</v>
      </c>
      <c r="E84" s="19">
        <v>16.5</v>
      </c>
      <c r="F84" s="11">
        <f t="shared" si="7"/>
        <v>-30</v>
      </c>
      <c r="G84" s="12" t="s">
        <v>15</v>
      </c>
      <c r="H84" s="19">
        <v>46.5</v>
      </c>
      <c r="I84" s="19">
        <v>46.5</v>
      </c>
      <c r="J84" s="11">
        <f t="shared" si="6"/>
        <v>0</v>
      </c>
      <c r="K84" s="19">
        <v>46.5</v>
      </c>
      <c r="L84" s="19">
        <v>46.5</v>
      </c>
      <c r="M84" s="11">
        <f t="shared" si="8"/>
        <v>0</v>
      </c>
      <c r="O84" s="40"/>
    </row>
    <row r="85" spans="1:250" ht="98.25" customHeight="1" x14ac:dyDescent="0.25">
      <c r="A85" s="21" t="s">
        <v>158</v>
      </c>
      <c r="B85" s="35" t="s">
        <v>159</v>
      </c>
      <c r="C85" s="19">
        <v>17.8</v>
      </c>
      <c r="D85" s="19">
        <v>17.8</v>
      </c>
      <c r="E85" s="19">
        <v>22.5</v>
      </c>
      <c r="F85" s="11">
        <f t="shared" si="7"/>
        <v>4.6999999999999993</v>
      </c>
      <c r="G85" s="12" t="s">
        <v>97</v>
      </c>
      <c r="H85" s="19">
        <v>17.8</v>
      </c>
      <c r="I85" s="19">
        <v>17.8</v>
      </c>
      <c r="J85" s="11">
        <f t="shared" si="6"/>
        <v>0</v>
      </c>
      <c r="K85" s="19">
        <v>17.8</v>
      </c>
      <c r="L85" s="19">
        <v>17.8</v>
      </c>
      <c r="M85" s="11">
        <f t="shared" si="8"/>
        <v>0</v>
      </c>
    </row>
    <row r="86" spans="1:250" ht="99" customHeight="1" x14ac:dyDescent="0.25">
      <c r="A86" s="21" t="s">
        <v>160</v>
      </c>
      <c r="B86" s="35" t="s">
        <v>159</v>
      </c>
      <c r="C86" s="19">
        <v>186.2</v>
      </c>
      <c r="D86" s="19">
        <v>186.2</v>
      </c>
      <c r="E86" s="19">
        <v>186.2</v>
      </c>
      <c r="F86" s="11">
        <f t="shared" si="7"/>
        <v>0</v>
      </c>
      <c r="G86" s="12"/>
      <c r="H86" s="19">
        <v>186.2</v>
      </c>
      <c r="I86" s="19">
        <v>186.2</v>
      </c>
      <c r="J86" s="11">
        <f t="shared" si="6"/>
        <v>0</v>
      </c>
      <c r="K86" s="19">
        <v>186.2</v>
      </c>
      <c r="L86" s="19">
        <v>186.2</v>
      </c>
      <c r="M86" s="11">
        <f t="shared" si="8"/>
        <v>0</v>
      </c>
    </row>
    <row r="87" spans="1:250" ht="83.25" customHeight="1" x14ac:dyDescent="0.25">
      <c r="A87" s="41" t="s">
        <v>161</v>
      </c>
      <c r="B87" s="42" t="s">
        <v>162</v>
      </c>
      <c r="C87" s="19">
        <v>9.5</v>
      </c>
      <c r="D87" s="19">
        <v>9.5</v>
      </c>
      <c r="E87" s="19">
        <v>9.5</v>
      </c>
      <c r="F87" s="11">
        <f t="shared" si="7"/>
        <v>0</v>
      </c>
      <c r="G87" s="12"/>
      <c r="H87" s="19">
        <v>9.5</v>
      </c>
      <c r="I87" s="19">
        <v>9.5</v>
      </c>
      <c r="J87" s="11">
        <f t="shared" si="6"/>
        <v>0</v>
      </c>
      <c r="K87" s="19">
        <v>9.5</v>
      </c>
      <c r="L87" s="19">
        <v>9.5</v>
      </c>
      <c r="M87" s="11">
        <f t="shared" si="8"/>
        <v>0</v>
      </c>
    </row>
    <row r="88" spans="1:250" ht="81" customHeight="1" x14ac:dyDescent="0.25">
      <c r="A88" s="41" t="s">
        <v>163</v>
      </c>
      <c r="B88" s="42" t="s">
        <v>164</v>
      </c>
      <c r="C88" s="19">
        <v>30.4</v>
      </c>
      <c r="D88" s="19">
        <v>30.4</v>
      </c>
      <c r="E88" s="19">
        <v>5.4</v>
      </c>
      <c r="F88" s="11">
        <f t="shared" si="7"/>
        <v>-25</v>
      </c>
      <c r="G88" s="12" t="s">
        <v>15</v>
      </c>
      <c r="H88" s="19">
        <v>30.4</v>
      </c>
      <c r="I88" s="19">
        <v>30.4</v>
      </c>
      <c r="J88" s="11">
        <f t="shared" si="6"/>
        <v>0</v>
      </c>
      <c r="K88" s="19">
        <v>30.4</v>
      </c>
      <c r="L88" s="19">
        <v>30.4</v>
      </c>
      <c r="M88" s="11">
        <f t="shared" si="8"/>
        <v>0</v>
      </c>
    </row>
    <row r="89" spans="1:250" ht="94.5" x14ac:dyDescent="0.25">
      <c r="A89" s="41" t="s">
        <v>165</v>
      </c>
      <c r="B89" s="42" t="s">
        <v>166</v>
      </c>
      <c r="C89" s="19">
        <v>9.4</v>
      </c>
      <c r="D89" s="19">
        <v>9.4</v>
      </c>
      <c r="E89" s="19">
        <v>9.4</v>
      </c>
      <c r="F89" s="11">
        <f t="shared" si="7"/>
        <v>0</v>
      </c>
      <c r="G89" s="12"/>
      <c r="H89" s="19">
        <v>9.4</v>
      </c>
      <c r="I89" s="19">
        <v>9.4</v>
      </c>
      <c r="J89" s="11">
        <f t="shared" si="6"/>
        <v>0</v>
      </c>
      <c r="K89" s="19">
        <v>9.4</v>
      </c>
      <c r="L89" s="19">
        <v>9.4</v>
      </c>
      <c r="M89" s="11">
        <f t="shared" si="8"/>
        <v>0</v>
      </c>
    </row>
    <row r="90" spans="1:250" ht="83.25" customHeight="1" x14ac:dyDescent="0.25">
      <c r="A90" s="41" t="s">
        <v>167</v>
      </c>
      <c r="B90" s="42" t="s">
        <v>168</v>
      </c>
      <c r="C90" s="19">
        <v>6.9</v>
      </c>
      <c r="D90" s="19">
        <v>6.9</v>
      </c>
      <c r="E90" s="19">
        <v>0</v>
      </c>
      <c r="F90" s="11">
        <f t="shared" si="7"/>
        <v>-6.9</v>
      </c>
      <c r="G90" s="12" t="s">
        <v>97</v>
      </c>
      <c r="H90" s="19">
        <v>6.9</v>
      </c>
      <c r="I90" s="19">
        <v>6.9</v>
      </c>
      <c r="J90" s="11">
        <f t="shared" si="6"/>
        <v>0</v>
      </c>
      <c r="K90" s="19">
        <v>6.9</v>
      </c>
      <c r="L90" s="19">
        <v>6.9</v>
      </c>
      <c r="M90" s="11">
        <f t="shared" si="8"/>
        <v>0</v>
      </c>
    </row>
    <row r="91" spans="1:250" ht="83.25" customHeight="1" x14ac:dyDescent="0.25">
      <c r="A91" s="41" t="s">
        <v>169</v>
      </c>
      <c r="B91" s="42" t="s">
        <v>170</v>
      </c>
      <c r="C91" s="19">
        <v>0.2</v>
      </c>
      <c r="D91" s="19">
        <v>0.2</v>
      </c>
      <c r="E91" s="19">
        <v>0</v>
      </c>
      <c r="F91" s="11">
        <f t="shared" si="7"/>
        <v>-0.2</v>
      </c>
      <c r="G91" s="12" t="s">
        <v>97</v>
      </c>
      <c r="H91" s="19">
        <v>0.2</v>
      </c>
      <c r="I91" s="19">
        <v>0.2</v>
      </c>
      <c r="J91" s="11">
        <f t="shared" si="6"/>
        <v>0</v>
      </c>
      <c r="K91" s="19">
        <v>0.2</v>
      </c>
      <c r="L91" s="19">
        <v>0.2</v>
      </c>
      <c r="M91" s="11">
        <f t="shared" si="8"/>
        <v>0</v>
      </c>
    </row>
    <row r="92" spans="1:250" ht="83.25" customHeight="1" x14ac:dyDescent="0.25">
      <c r="A92" s="41" t="s">
        <v>171</v>
      </c>
      <c r="B92" s="42" t="s">
        <v>172</v>
      </c>
      <c r="C92" s="19">
        <v>171.9</v>
      </c>
      <c r="D92" s="19">
        <v>171.9</v>
      </c>
      <c r="E92" s="19">
        <v>0</v>
      </c>
      <c r="F92" s="11">
        <f t="shared" si="7"/>
        <v>-171.9</v>
      </c>
      <c r="G92" s="12" t="s">
        <v>97</v>
      </c>
      <c r="H92" s="19">
        <v>171.9</v>
      </c>
      <c r="I92" s="19">
        <v>171.9</v>
      </c>
      <c r="J92" s="11">
        <f t="shared" si="6"/>
        <v>0</v>
      </c>
      <c r="K92" s="19">
        <v>171.9</v>
      </c>
      <c r="L92" s="19">
        <v>171.9</v>
      </c>
      <c r="M92" s="11">
        <f t="shared" si="8"/>
        <v>0</v>
      </c>
    </row>
    <row r="93" spans="1:250" ht="83.25" customHeight="1" x14ac:dyDescent="0.25">
      <c r="A93" s="41" t="s">
        <v>173</v>
      </c>
      <c r="B93" s="42" t="s">
        <v>174</v>
      </c>
      <c r="C93" s="19">
        <v>0</v>
      </c>
      <c r="D93" s="19">
        <v>0</v>
      </c>
      <c r="E93" s="19">
        <v>0.3</v>
      </c>
      <c r="F93" s="11">
        <f t="shared" si="7"/>
        <v>0.3</v>
      </c>
      <c r="G93" s="12" t="s">
        <v>97</v>
      </c>
      <c r="H93" s="19"/>
      <c r="I93" s="19"/>
      <c r="J93" s="11"/>
      <c r="K93" s="19"/>
      <c r="L93" s="19"/>
      <c r="M93" s="11"/>
    </row>
    <row r="94" spans="1:250" s="28" customFormat="1" ht="96" customHeight="1" x14ac:dyDescent="0.25">
      <c r="A94" s="43" t="s">
        <v>175</v>
      </c>
      <c r="B94" s="42" t="s">
        <v>176</v>
      </c>
      <c r="C94" s="19">
        <v>474</v>
      </c>
      <c r="D94" s="19">
        <v>474</v>
      </c>
      <c r="E94" s="19">
        <v>474</v>
      </c>
      <c r="F94" s="11">
        <f t="shared" si="7"/>
        <v>0</v>
      </c>
      <c r="G94" s="12"/>
      <c r="H94" s="19">
        <v>474</v>
      </c>
      <c r="I94" s="19">
        <v>474</v>
      </c>
      <c r="J94" s="11">
        <f>I94-H94</f>
        <v>0</v>
      </c>
      <c r="K94" s="19">
        <v>474</v>
      </c>
      <c r="L94" s="19">
        <v>474</v>
      </c>
      <c r="M94" s="11">
        <f t="shared" si="8"/>
        <v>0</v>
      </c>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row>
    <row r="95" spans="1:250" s="23" customFormat="1" ht="124.5" customHeight="1" x14ac:dyDescent="0.25">
      <c r="A95" s="43" t="s">
        <v>177</v>
      </c>
      <c r="B95" s="42" t="s">
        <v>178</v>
      </c>
      <c r="C95" s="19">
        <v>174.8</v>
      </c>
      <c r="D95" s="19">
        <v>174.8</v>
      </c>
      <c r="E95" s="19">
        <v>4.8</v>
      </c>
      <c r="F95" s="11">
        <f t="shared" si="7"/>
        <v>-170</v>
      </c>
      <c r="G95" s="12" t="s">
        <v>15</v>
      </c>
      <c r="H95" s="19">
        <v>174.8</v>
      </c>
      <c r="I95" s="19">
        <v>174.8</v>
      </c>
      <c r="J95" s="11">
        <f>I95-H95</f>
        <v>0</v>
      </c>
      <c r="K95" s="19">
        <v>174.8</v>
      </c>
      <c r="L95" s="19">
        <v>174.8</v>
      </c>
      <c r="M95" s="11">
        <f t="shared" si="8"/>
        <v>0</v>
      </c>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row>
    <row r="96" spans="1:250" s="23" customFormat="1" ht="94.5" x14ac:dyDescent="0.25">
      <c r="A96" s="43" t="s">
        <v>179</v>
      </c>
      <c r="B96" s="42" t="s">
        <v>180</v>
      </c>
      <c r="C96" s="19">
        <v>0</v>
      </c>
      <c r="D96" s="19">
        <v>0</v>
      </c>
      <c r="E96" s="19">
        <v>0.5</v>
      </c>
      <c r="F96" s="11">
        <f t="shared" si="7"/>
        <v>0.5</v>
      </c>
      <c r="G96" s="12" t="s">
        <v>15</v>
      </c>
      <c r="H96" s="19"/>
      <c r="I96" s="19"/>
      <c r="J96" s="11"/>
      <c r="K96" s="19"/>
      <c r="L96" s="19"/>
      <c r="M96" s="11"/>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row>
    <row r="97" spans="1:250" s="23" customFormat="1" ht="79.5" customHeight="1" x14ac:dyDescent="0.25">
      <c r="A97" s="43" t="s">
        <v>181</v>
      </c>
      <c r="B97" s="42" t="s">
        <v>182</v>
      </c>
      <c r="C97" s="19">
        <v>13.6</v>
      </c>
      <c r="D97" s="19">
        <v>13.6</v>
      </c>
      <c r="E97" s="19">
        <v>6.6</v>
      </c>
      <c r="F97" s="11">
        <f t="shared" si="7"/>
        <v>-7</v>
      </c>
      <c r="G97" s="12" t="s">
        <v>15</v>
      </c>
      <c r="H97" s="19">
        <v>13.6</v>
      </c>
      <c r="I97" s="19">
        <v>13.6</v>
      </c>
      <c r="J97" s="11">
        <f t="shared" ref="J97:J103" si="9">I97-H97</f>
        <v>0</v>
      </c>
      <c r="K97" s="19">
        <v>13.6</v>
      </c>
      <c r="L97" s="19">
        <v>13.6</v>
      </c>
      <c r="M97" s="11">
        <f t="shared" si="8"/>
        <v>0</v>
      </c>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row>
    <row r="98" spans="1:250" s="23" customFormat="1" ht="79.5" customHeight="1" x14ac:dyDescent="0.25">
      <c r="A98" s="43" t="s">
        <v>183</v>
      </c>
      <c r="B98" s="42" t="s">
        <v>184</v>
      </c>
      <c r="C98" s="19">
        <v>0.2</v>
      </c>
      <c r="D98" s="19">
        <v>0.2</v>
      </c>
      <c r="E98" s="19">
        <v>0</v>
      </c>
      <c r="F98" s="11">
        <f t="shared" si="7"/>
        <v>-0.2</v>
      </c>
      <c r="G98" s="12" t="s">
        <v>97</v>
      </c>
      <c r="H98" s="19">
        <v>0.2</v>
      </c>
      <c r="I98" s="19">
        <v>0.2</v>
      </c>
      <c r="J98" s="11">
        <f t="shared" si="9"/>
        <v>0</v>
      </c>
      <c r="K98" s="19">
        <v>0.2</v>
      </c>
      <c r="L98" s="19">
        <v>0.2</v>
      </c>
      <c r="M98" s="11">
        <f t="shared" si="8"/>
        <v>0</v>
      </c>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row>
    <row r="99" spans="1:250" s="23" customFormat="1" ht="78.75" x14ac:dyDescent="0.25">
      <c r="A99" s="32" t="s">
        <v>185</v>
      </c>
      <c r="B99" s="42" t="s">
        <v>184</v>
      </c>
      <c r="C99" s="19">
        <v>530.29999999999995</v>
      </c>
      <c r="D99" s="19">
        <v>530.29999999999995</v>
      </c>
      <c r="E99" s="19">
        <v>230.3</v>
      </c>
      <c r="F99" s="11">
        <f t="shared" si="7"/>
        <v>-299.99999999999994</v>
      </c>
      <c r="G99" s="12" t="s">
        <v>15</v>
      </c>
      <c r="H99" s="19">
        <v>530.29999999999995</v>
      </c>
      <c r="I99" s="19">
        <v>530.29999999999995</v>
      </c>
      <c r="J99" s="11">
        <f t="shared" si="9"/>
        <v>0</v>
      </c>
      <c r="K99" s="19">
        <v>530.29999999999995</v>
      </c>
      <c r="L99" s="19">
        <v>530.29999999999995</v>
      </c>
      <c r="M99" s="11">
        <f t="shared" si="8"/>
        <v>0</v>
      </c>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row>
    <row r="100" spans="1:250" s="23" customFormat="1" ht="78.75" x14ac:dyDescent="0.25">
      <c r="A100" s="32" t="s">
        <v>186</v>
      </c>
      <c r="B100" s="42" t="s">
        <v>184</v>
      </c>
      <c r="C100" s="19">
        <v>2</v>
      </c>
      <c r="D100" s="19">
        <v>2</v>
      </c>
      <c r="E100" s="19">
        <v>0</v>
      </c>
      <c r="F100" s="11">
        <f t="shared" si="7"/>
        <v>-2</v>
      </c>
      <c r="G100" s="12" t="s">
        <v>97</v>
      </c>
      <c r="H100" s="19">
        <v>2</v>
      </c>
      <c r="I100" s="19">
        <v>2</v>
      </c>
      <c r="J100" s="11">
        <f t="shared" si="9"/>
        <v>0</v>
      </c>
      <c r="K100" s="19">
        <v>2</v>
      </c>
      <c r="L100" s="19">
        <v>2</v>
      </c>
      <c r="M100" s="11">
        <f t="shared" si="8"/>
        <v>0</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row>
    <row r="101" spans="1:250" ht="94.5" x14ac:dyDescent="0.25">
      <c r="A101" s="32" t="s">
        <v>187</v>
      </c>
      <c r="B101" s="18" t="s">
        <v>188</v>
      </c>
      <c r="C101" s="19">
        <v>73</v>
      </c>
      <c r="D101" s="19">
        <v>73</v>
      </c>
      <c r="E101" s="19">
        <v>63</v>
      </c>
      <c r="F101" s="11">
        <f t="shared" si="7"/>
        <v>-10</v>
      </c>
      <c r="G101" s="12" t="s">
        <v>15</v>
      </c>
      <c r="H101" s="19">
        <v>73</v>
      </c>
      <c r="I101" s="19">
        <v>73</v>
      </c>
      <c r="J101" s="11">
        <f t="shared" si="9"/>
        <v>0</v>
      </c>
      <c r="K101" s="19">
        <v>73</v>
      </c>
      <c r="L101" s="19">
        <v>73</v>
      </c>
      <c r="M101" s="11">
        <f t="shared" si="8"/>
        <v>0</v>
      </c>
    </row>
    <row r="102" spans="1:250" ht="94.5" x14ac:dyDescent="0.25">
      <c r="A102" s="32" t="s">
        <v>189</v>
      </c>
      <c r="B102" s="18" t="s">
        <v>188</v>
      </c>
      <c r="C102" s="19">
        <v>606.9</v>
      </c>
      <c r="D102" s="19">
        <v>606.9</v>
      </c>
      <c r="E102" s="19">
        <v>606.9</v>
      </c>
      <c r="F102" s="11">
        <f t="shared" si="7"/>
        <v>0</v>
      </c>
      <c r="G102" s="12"/>
      <c r="H102" s="19">
        <v>606.9</v>
      </c>
      <c r="I102" s="19">
        <v>606.9</v>
      </c>
      <c r="J102" s="11">
        <f t="shared" si="9"/>
        <v>0</v>
      </c>
      <c r="K102" s="19">
        <v>606.9</v>
      </c>
      <c r="L102" s="19">
        <v>606.9</v>
      </c>
      <c r="M102" s="11">
        <f t="shared" si="8"/>
        <v>0</v>
      </c>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row>
    <row r="103" spans="1:250" s="23" customFormat="1" ht="47.25" x14ac:dyDescent="0.25">
      <c r="A103" s="43" t="s">
        <v>190</v>
      </c>
      <c r="B103" s="42" t="s">
        <v>191</v>
      </c>
      <c r="C103" s="19">
        <v>117.1</v>
      </c>
      <c r="D103" s="19">
        <v>117.1</v>
      </c>
      <c r="E103" s="19">
        <v>117.1</v>
      </c>
      <c r="F103" s="11">
        <f t="shared" si="7"/>
        <v>0</v>
      </c>
      <c r="G103" s="12"/>
      <c r="H103" s="19">
        <v>117.1</v>
      </c>
      <c r="I103" s="19">
        <v>117.1</v>
      </c>
      <c r="J103" s="11">
        <f t="shared" si="9"/>
        <v>0</v>
      </c>
      <c r="K103" s="19">
        <v>117.1</v>
      </c>
      <c r="L103" s="19">
        <v>117.1</v>
      </c>
      <c r="M103" s="11">
        <f t="shared" si="8"/>
        <v>0</v>
      </c>
    </row>
    <row r="104" spans="1:250" s="23" customFormat="1" ht="78.75" x14ac:dyDescent="0.25">
      <c r="A104" s="43" t="s">
        <v>192</v>
      </c>
      <c r="B104" s="42" t="s">
        <v>193</v>
      </c>
      <c r="C104" s="19">
        <v>0</v>
      </c>
      <c r="D104" s="19">
        <v>0</v>
      </c>
      <c r="E104" s="19">
        <v>323.2</v>
      </c>
      <c r="F104" s="11">
        <f t="shared" si="7"/>
        <v>323.2</v>
      </c>
      <c r="G104" s="12" t="s">
        <v>97</v>
      </c>
      <c r="H104" s="19"/>
      <c r="I104" s="19"/>
      <c r="J104" s="11"/>
      <c r="K104" s="19"/>
      <c r="L104" s="19"/>
      <c r="M104" s="11"/>
    </row>
    <row r="105" spans="1:250" s="23" customFormat="1" ht="78.75" x14ac:dyDescent="0.25">
      <c r="A105" s="43" t="s">
        <v>194</v>
      </c>
      <c r="B105" s="42" t="s">
        <v>193</v>
      </c>
      <c r="C105" s="19">
        <v>0</v>
      </c>
      <c r="D105" s="19">
        <v>0</v>
      </c>
      <c r="E105" s="19">
        <v>0.7</v>
      </c>
      <c r="F105" s="11">
        <f t="shared" si="7"/>
        <v>0.7</v>
      </c>
      <c r="G105" s="12" t="s">
        <v>97</v>
      </c>
      <c r="H105" s="19"/>
      <c r="I105" s="19"/>
      <c r="J105" s="11"/>
      <c r="K105" s="19"/>
      <c r="L105" s="19"/>
      <c r="M105" s="11"/>
    </row>
    <row r="106" spans="1:250" s="44" customFormat="1" ht="78.75" x14ac:dyDescent="0.25">
      <c r="A106" s="32" t="s">
        <v>195</v>
      </c>
      <c r="B106" s="18" t="s">
        <v>196</v>
      </c>
      <c r="C106" s="19">
        <v>2827.4</v>
      </c>
      <c r="D106" s="19">
        <v>2827.4</v>
      </c>
      <c r="E106" s="19">
        <v>5125.6000000000004</v>
      </c>
      <c r="F106" s="11">
        <f t="shared" si="7"/>
        <v>2298.2000000000003</v>
      </c>
      <c r="G106" s="12" t="s">
        <v>15</v>
      </c>
      <c r="H106" s="19">
        <v>2827.4</v>
      </c>
      <c r="I106" s="19">
        <v>2827.4</v>
      </c>
      <c r="J106" s="11">
        <f>I106-H106</f>
        <v>0</v>
      </c>
      <c r="K106" s="19">
        <v>2827.4</v>
      </c>
      <c r="L106" s="19">
        <v>2827.4</v>
      </c>
      <c r="M106" s="11">
        <f t="shared" si="8"/>
        <v>0</v>
      </c>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row>
    <row r="107" spans="1:250" s="44" customFormat="1" ht="47.25" x14ac:dyDescent="0.25">
      <c r="A107" s="32" t="s">
        <v>197</v>
      </c>
      <c r="B107" s="18" t="s">
        <v>198</v>
      </c>
      <c r="C107" s="19">
        <v>0</v>
      </c>
      <c r="D107" s="19">
        <v>0</v>
      </c>
      <c r="E107" s="19">
        <v>175</v>
      </c>
      <c r="F107" s="11">
        <f t="shared" si="7"/>
        <v>175</v>
      </c>
      <c r="G107" s="12" t="s">
        <v>97</v>
      </c>
      <c r="H107" s="19"/>
      <c r="I107" s="19"/>
      <c r="J107" s="11"/>
      <c r="K107" s="19"/>
      <c r="L107" s="19"/>
      <c r="M107" s="11"/>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row>
    <row r="108" spans="1:250" s="44" customFormat="1" ht="68.25" customHeight="1" x14ac:dyDescent="0.25">
      <c r="A108" s="32" t="s">
        <v>199</v>
      </c>
      <c r="B108" s="18" t="s">
        <v>200</v>
      </c>
      <c r="C108" s="19">
        <v>0</v>
      </c>
      <c r="D108" s="19">
        <v>0</v>
      </c>
      <c r="E108" s="19">
        <v>69.900000000000006</v>
      </c>
      <c r="F108" s="11">
        <f t="shared" si="7"/>
        <v>69.900000000000006</v>
      </c>
      <c r="G108" s="12" t="s">
        <v>97</v>
      </c>
      <c r="H108" s="19"/>
      <c r="I108" s="19"/>
      <c r="J108" s="11"/>
      <c r="K108" s="19"/>
      <c r="L108" s="19"/>
      <c r="M108" s="11"/>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row>
    <row r="109" spans="1:250" s="44" customFormat="1" ht="161.25" customHeight="1" x14ac:dyDescent="0.25">
      <c r="A109" s="43" t="s">
        <v>201</v>
      </c>
      <c r="B109" s="42" t="s">
        <v>202</v>
      </c>
      <c r="C109" s="19">
        <v>84.4</v>
      </c>
      <c r="D109" s="19">
        <v>84.4</v>
      </c>
      <c r="E109" s="19">
        <v>84.4</v>
      </c>
      <c r="F109" s="11">
        <f t="shared" si="7"/>
        <v>0</v>
      </c>
      <c r="G109" s="12"/>
      <c r="H109" s="19">
        <v>84.4</v>
      </c>
      <c r="I109" s="19">
        <v>84.4</v>
      </c>
      <c r="J109" s="11">
        <f t="shared" ref="J109:J137" si="10">I109-H109</f>
        <v>0</v>
      </c>
      <c r="K109" s="19">
        <v>84.4</v>
      </c>
      <c r="L109" s="19">
        <v>84.4</v>
      </c>
      <c r="M109" s="11">
        <f t="shared" si="8"/>
        <v>0</v>
      </c>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row>
    <row r="110" spans="1:250" s="44" customFormat="1" ht="63" x14ac:dyDescent="0.25">
      <c r="A110" s="32" t="s">
        <v>203</v>
      </c>
      <c r="B110" s="18" t="s">
        <v>204</v>
      </c>
      <c r="C110" s="19">
        <v>30</v>
      </c>
      <c r="D110" s="19">
        <v>30</v>
      </c>
      <c r="E110" s="19">
        <v>0</v>
      </c>
      <c r="F110" s="11">
        <f t="shared" si="7"/>
        <v>-30</v>
      </c>
      <c r="G110" s="12" t="s">
        <v>97</v>
      </c>
      <c r="H110" s="19">
        <v>30</v>
      </c>
      <c r="I110" s="19">
        <v>30</v>
      </c>
      <c r="J110" s="11">
        <f t="shared" si="10"/>
        <v>0</v>
      </c>
      <c r="K110" s="19">
        <v>30</v>
      </c>
      <c r="L110" s="19">
        <v>30</v>
      </c>
      <c r="M110" s="11">
        <f t="shared" si="8"/>
        <v>0</v>
      </c>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row>
    <row r="111" spans="1:250" s="44" customFormat="1" ht="77.25" customHeight="1" x14ac:dyDescent="0.25">
      <c r="A111" s="32" t="s">
        <v>205</v>
      </c>
      <c r="B111" s="18" t="s">
        <v>204</v>
      </c>
      <c r="C111" s="19">
        <v>200</v>
      </c>
      <c r="D111" s="19">
        <v>200</v>
      </c>
      <c r="E111" s="19">
        <v>755.5</v>
      </c>
      <c r="F111" s="11">
        <f t="shared" si="7"/>
        <v>555.5</v>
      </c>
      <c r="G111" s="12" t="s">
        <v>97</v>
      </c>
      <c r="H111" s="19">
        <v>200</v>
      </c>
      <c r="I111" s="19">
        <v>200</v>
      </c>
      <c r="J111" s="11">
        <f t="shared" si="10"/>
        <v>0</v>
      </c>
      <c r="K111" s="19">
        <v>200</v>
      </c>
      <c r="L111" s="19">
        <v>200</v>
      </c>
      <c r="M111" s="11">
        <f t="shared" si="8"/>
        <v>0</v>
      </c>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row>
    <row r="112" spans="1:250" s="44" customFormat="1" ht="71.25" customHeight="1" x14ac:dyDescent="0.25">
      <c r="A112" s="32" t="s">
        <v>206</v>
      </c>
      <c r="B112" s="18" t="s">
        <v>204</v>
      </c>
      <c r="C112" s="19">
        <v>100</v>
      </c>
      <c r="D112" s="19">
        <v>100</v>
      </c>
      <c r="E112" s="19">
        <v>100</v>
      </c>
      <c r="F112" s="11">
        <f t="shared" si="7"/>
        <v>0</v>
      </c>
      <c r="G112" s="12"/>
      <c r="H112" s="19">
        <v>100</v>
      </c>
      <c r="I112" s="19">
        <v>100</v>
      </c>
      <c r="J112" s="11">
        <f t="shared" si="10"/>
        <v>0</v>
      </c>
      <c r="K112" s="19">
        <v>100</v>
      </c>
      <c r="L112" s="19">
        <v>100</v>
      </c>
      <c r="M112" s="11">
        <f t="shared" si="8"/>
        <v>0</v>
      </c>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row>
    <row r="113" spans="1:250" s="47" customFormat="1" ht="78.75" x14ac:dyDescent="0.25">
      <c r="A113" s="32" t="s">
        <v>207</v>
      </c>
      <c r="B113" s="18" t="s">
        <v>208</v>
      </c>
      <c r="C113" s="19">
        <v>136</v>
      </c>
      <c r="D113" s="19">
        <v>136</v>
      </c>
      <c r="E113" s="19">
        <v>5</v>
      </c>
      <c r="F113" s="11">
        <f t="shared" si="7"/>
        <v>-131</v>
      </c>
      <c r="G113" s="12" t="s">
        <v>15</v>
      </c>
      <c r="H113" s="19">
        <v>136</v>
      </c>
      <c r="I113" s="19">
        <v>136</v>
      </c>
      <c r="J113" s="11">
        <f t="shared" si="10"/>
        <v>0</v>
      </c>
      <c r="K113" s="19">
        <v>136</v>
      </c>
      <c r="L113" s="19">
        <v>136</v>
      </c>
      <c r="M113" s="11">
        <f t="shared" si="8"/>
        <v>0</v>
      </c>
      <c r="N113" s="45"/>
      <c r="O113" s="45"/>
      <c r="P113" s="45"/>
      <c r="Q113" s="46"/>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c r="HP113" s="45"/>
      <c r="HQ113" s="45"/>
      <c r="HR113" s="45"/>
      <c r="HS113" s="45"/>
      <c r="HT113" s="45"/>
      <c r="HU113" s="45"/>
      <c r="HV113" s="45"/>
      <c r="HW113" s="45"/>
      <c r="HX113" s="45"/>
      <c r="HY113" s="45"/>
      <c r="HZ113" s="45"/>
      <c r="IA113" s="45"/>
      <c r="IB113" s="45"/>
      <c r="IC113" s="45"/>
      <c r="ID113" s="45"/>
      <c r="IE113" s="45"/>
      <c r="IF113" s="45"/>
      <c r="IG113" s="45"/>
      <c r="IH113" s="45"/>
      <c r="II113" s="45"/>
      <c r="IJ113" s="45"/>
      <c r="IK113" s="45"/>
      <c r="IL113" s="45"/>
      <c r="IM113" s="45"/>
      <c r="IN113" s="45"/>
      <c r="IO113" s="45"/>
      <c r="IP113" s="45"/>
    </row>
    <row r="114" spans="1:250" s="47" customFormat="1" ht="110.25" x14ac:dyDescent="0.25">
      <c r="A114" s="32" t="s">
        <v>209</v>
      </c>
      <c r="B114" s="18" t="s">
        <v>210</v>
      </c>
      <c r="C114" s="19">
        <v>410</v>
      </c>
      <c r="D114" s="19">
        <v>410</v>
      </c>
      <c r="E114" s="19">
        <v>410</v>
      </c>
      <c r="F114" s="11">
        <f t="shared" si="7"/>
        <v>0</v>
      </c>
      <c r="G114" s="12"/>
      <c r="H114" s="19">
        <v>410</v>
      </c>
      <c r="I114" s="19">
        <v>410</v>
      </c>
      <c r="J114" s="11">
        <f t="shared" si="10"/>
        <v>0</v>
      </c>
      <c r="K114" s="19">
        <v>410</v>
      </c>
      <c r="L114" s="19">
        <v>410</v>
      </c>
      <c r="M114" s="11">
        <f t="shared" si="8"/>
        <v>0</v>
      </c>
      <c r="N114" s="45"/>
      <c r="O114" s="45"/>
      <c r="P114" s="45"/>
      <c r="Q114" s="46"/>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c r="HP114" s="45"/>
      <c r="HQ114" s="45"/>
      <c r="HR114" s="45"/>
      <c r="HS114" s="45"/>
      <c r="HT114" s="45"/>
      <c r="HU114" s="45"/>
      <c r="HV114" s="45"/>
      <c r="HW114" s="45"/>
      <c r="HX114" s="45"/>
      <c r="HY114" s="45"/>
      <c r="HZ114" s="45"/>
      <c r="IA114" s="45"/>
      <c r="IB114" s="45"/>
      <c r="IC114" s="45"/>
      <c r="ID114" s="45"/>
      <c r="IE114" s="45"/>
      <c r="IF114" s="45"/>
      <c r="IG114" s="45"/>
      <c r="IH114" s="45"/>
      <c r="II114" s="45"/>
      <c r="IJ114" s="45"/>
      <c r="IK114" s="45"/>
      <c r="IL114" s="45"/>
      <c r="IM114" s="45"/>
      <c r="IN114" s="45"/>
      <c r="IO114" s="45"/>
      <c r="IP114" s="45"/>
    </row>
    <row r="115" spans="1:250" s="44" customFormat="1" ht="115.5" customHeight="1" x14ac:dyDescent="0.25">
      <c r="A115" s="32" t="s">
        <v>211</v>
      </c>
      <c r="B115" s="18" t="s">
        <v>210</v>
      </c>
      <c r="C115" s="19">
        <v>102.5</v>
      </c>
      <c r="D115" s="19">
        <v>102.5</v>
      </c>
      <c r="E115" s="19">
        <v>102.5</v>
      </c>
      <c r="F115" s="11">
        <f t="shared" si="7"/>
        <v>0</v>
      </c>
      <c r="G115" s="12"/>
      <c r="H115" s="19">
        <v>133.69999999999999</v>
      </c>
      <c r="I115" s="19">
        <v>133.69999999999999</v>
      </c>
      <c r="J115" s="11">
        <f t="shared" si="10"/>
        <v>0</v>
      </c>
      <c r="K115" s="19">
        <v>165.4</v>
      </c>
      <c r="L115" s="19">
        <v>165.4</v>
      </c>
      <c r="M115" s="11">
        <f t="shared" si="8"/>
        <v>0</v>
      </c>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row>
    <row r="116" spans="1:250" s="44" customFormat="1" ht="15.75" x14ac:dyDescent="0.25">
      <c r="A116" s="8" t="s">
        <v>212</v>
      </c>
      <c r="B116" s="9" t="s">
        <v>213</v>
      </c>
      <c r="C116" s="10">
        <f>C117</f>
        <v>306.60000000000002</v>
      </c>
      <c r="D116" s="10">
        <f>D117</f>
        <v>306.60000000000002</v>
      </c>
      <c r="E116" s="10">
        <f>E117</f>
        <v>0</v>
      </c>
      <c r="F116" s="11">
        <f t="shared" si="7"/>
        <v>-306.60000000000002</v>
      </c>
      <c r="G116" s="12"/>
      <c r="H116" s="10">
        <f>H117</f>
        <v>312.39999999999998</v>
      </c>
      <c r="I116" s="10">
        <f>I117</f>
        <v>312.39999999999998</v>
      </c>
      <c r="J116" s="11">
        <f t="shared" si="10"/>
        <v>0</v>
      </c>
      <c r="K116" s="10">
        <f>K117</f>
        <v>311.89999999999998</v>
      </c>
      <c r="L116" s="10">
        <f>L117</f>
        <v>311.89999999999998</v>
      </c>
      <c r="M116" s="11">
        <f t="shared" si="8"/>
        <v>0</v>
      </c>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row>
    <row r="117" spans="1:250" s="44" customFormat="1" ht="15.75" x14ac:dyDescent="0.25">
      <c r="A117" s="6" t="s">
        <v>214</v>
      </c>
      <c r="B117" s="18" t="s">
        <v>215</v>
      </c>
      <c r="C117" s="11">
        <v>306.60000000000002</v>
      </c>
      <c r="D117" s="11">
        <v>306.60000000000002</v>
      </c>
      <c r="E117" s="11">
        <v>0</v>
      </c>
      <c r="F117" s="11">
        <f t="shared" si="7"/>
        <v>-306.60000000000002</v>
      </c>
      <c r="G117" s="12"/>
      <c r="H117" s="11">
        <v>312.39999999999998</v>
      </c>
      <c r="I117" s="11">
        <v>312.39999999999998</v>
      </c>
      <c r="J117" s="11">
        <f t="shared" si="10"/>
        <v>0</v>
      </c>
      <c r="K117" s="11">
        <v>311.89999999999998</v>
      </c>
      <c r="L117" s="11">
        <v>311.89999999999998</v>
      </c>
      <c r="M117" s="11">
        <f t="shared" si="8"/>
        <v>0</v>
      </c>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row>
    <row r="118" spans="1:250" s="44" customFormat="1" ht="21" customHeight="1" x14ac:dyDescent="0.25">
      <c r="A118" s="48" t="s">
        <v>216</v>
      </c>
      <c r="B118" s="9" t="s">
        <v>217</v>
      </c>
      <c r="C118" s="10">
        <f>C119</f>
        <v>0</v>
      </c>
      <c r="D118" s="10">
        <f t="shared" ref="D118:E118" si="11">D119</f>
        <v>0</v>
      </c>
      <c r="E118" s="10">
        <f t="shared" si="11"/>
        <v>16</v>
      </c>
      <c r="F118" s="11">
        <f t="shared" si="7"/>
        <v>16</v>
      </c>
      <c r="G118" s="12"/>
      <c r="H118" s="11">
        <v>0</v>
      </c>
      <c r="I118" s="11">
        <v>0</v>
      </c>
      <c r="J118" s="11">
        <f t="shared" si="10"/>
        <v>0</v>
      </c>
      <c r="K118" s="11">
        <v>0</v>
      </c>
      <c r="L118" s="11">
        <v>0</v>
      </c>
      <c r="M118" s="11">
        <v>0</v>
      </c>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row>
    <row r="119" spans="1:250" s="44" customFormat="1" ht="51.75" customHeight="1" x14ac:dyDescent="0.25">
      <c r="A119" s="48" t="s">
        <v>218</v>
      </c>
      <c r="B119" s="49" t="s">
        <v>219</v>
      </c>
      <c r="C119" s="11">
        <v>0</v>
      </c>
      <c r="D119" s="11">
        <v>0</v>
      </c>
      <c r="E119" s="11">
        <v>16</v>
      </c>
      <c r="F119" s="11">
        <f t="shared" si="7"/>
        <v>16</v>
      </c>
      <c r="G119" s="12" t="s">
        <v>220</v>
      </c>
      <c r="H119" s="11">
        <v>0</v>
      </c>
      <c r="I119" s="11">
        <v>0</v>
      </c>
      <c r="J119" s="11">
        <f t="shared" si="10"/>
        <v>0</v>
      </c>
      <c r="K119" s="11">
        <v>0</v>
      </c>
      <c r="L119" s="11">
        <v>0</v>
      </c>
      <c r="M119" s="11">
        <v>0</v>
      </c>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row>
    <row r="120" spans="1:250" s="44" customFormat="1" ht="20.25" customHeight="1" x14ac:dyDescent="0.25">
      <c r="A120" s="50" t="s">
        <v>221</v>
      </c>
      <c r="B120" s="51"/>
      <c r="C120" s="10">
        <f>C116+C82+C72+C56+C52+C41</f>
        <v>123475.9</v>
      </c>
      <c r="D120" s="10">
        <f>D116+D82+D72+D56+D52+D41</f>
        <v>123475.9</v>
      </c>
      <c r="E120" s="10">
        <f>E116+E82+E72+E56+E52+E41+E118</f>
        <v>149288.1</v>
      </c>
      <c r="F120" s="11">
        <f t="shared" si="7"/>
        <v>25812.200000000012</v>
      </c>
      <c r="G120" s="12"/>
      <c r="H120" s="10">
        <f>H116+H82+H72+H56+H52+H41</f>
        <v>116883.49999999997</v>
      </c>
      <c r="I120" s="10">
        <f>I116+I82+I72+I56+I52+I41</f>
        <v>116883.49999999997</v>
      </c>
      <c r="J120" s="11">
        <f t="shared" si="10"/>
        <v>0</v>
      </c>
      <c r="K120" s="10">
        <f>K116+K82+K72+K56+K52+K41</f>
        <v>116179.49999999999</v>
      </c>
      <c r="L120" s="10">
        <f>L116+L82+L72+L56+L52+L41</f>
        <v>116179.49999999999</v>
      </c>
      <c r="M120" s="11">
        <f t="shared" si="8"/>
        <v>0</v>
      </c>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row>
    <row r="121" spans="1:250" s="44" customFormat="1" ht="18.75" customHeight="1" x14ac:dyDescent="0.25">
      <c r="A121" s="8" t="s">
        <v>222</v>
      </c>
      <c r="B121" s="52" t="s">
        <v>223</v>
      </c>
      <c r="C121" s="10">
        <f>C120+C40</f>
        <v>2315598.6</v>
      </c>
      <c r="D121" s="10">
        <f>D120+D40</f>
        <v>2315598.6</v>
      </c>
      <c r="E121" s="10">
        <f>E120+E40</f>
        <v>2426602.5</v>
      </c>
      <c r="F121" s="11">
        <f t="shared" si="7"/>
        <v>111003.89999999991</v>
      </c>
      <c r="G121" s="12"/>
      <c r="H121" s="10">
        <f>H120+H40</f>
        <v>2473788.2000000002</v>
      </c>
      <c r="I121" s="10">
        <f>I120+I40</f>
        <v>2473788.2000000002</v>
      </c>
      <c r="J121" s="11">
        <f t="shared" si="10"/>
        <v>0</v>
      </c>
      <c r="K121" s="10">
        <f>K120+K40</f>
        <v>2619505.3000000003</v>
      </c>
      <c r="L121" s="10">
        <f>L120+L40</f>
        <v>2619505.3000000003</v>
      </c>
      <c r="M121" s="11">
        <f t="shared" si="8"/>
        <v>0</v>
      </c>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row>
    <row r="122" spans="1:250" s="44" customFormat="1" ht="47.25" x14ac:dyDescent="0.25">
      <c r="A122" s="8" t="s">
        <v>224</v>
      </c>
      <c r="B122" s="52" t="s">
        <v>225</v>
      </c>
      <c r="C122" s="10">
        <f>C123+C128+C186+C230</f>
        <v>4091791.0999999992</v>
      </c>
      <c r="D122" s="10">
        <f>D123+D128+D186+D230</f>
        <v>4121328.1999999997</v>
      </c>
      <c r="E122" s="10">
        <f>E123+E128+E186+E230</f>
        <v>4627491.0000000009</v>
      </c>
      <c r="F122" s="11">
        <f t="shared" si="7"/>
        <v>506162.80000000121</v>
      </c>
      <c r="G122" s="12"/>
      <c r="H122" s="10">
        <f>H123+H128+H186+H230</f>
        <v>3720330.9999999995</v>
      </c>
      <c r="I122" s="10">
        <f>I123+I128+I186+I230</f>
        <v>4100545.1999999997</v>
      </c>
      <c r="J122" s="11">
        <f t="shared" si="10"/>
        <v>380214.20000000019</v>
      </c>
      <c r="K122" s="10">
        <f>K123+K128+K186+K230</f>
        <v>3669752.4</v>
      </c>
      <c r="L122" s="10">
        <f>L123+L128+L186+L230</f>
        <v>3669752.4</v>
      </c>
      <c r="M122" s="11">
        <f t="shared" si="8"/>
        <v>0</v>
      </c>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row>
    <row r="123" spans="1:250" s="44" customFormat="1" ht="31.5" x14ac:dyDescent="0.25">
      <c r="A123" s="8" t="s">
        <v>226</v>
      </c>
      <c r="B123" s="9" t="s">
        <v>227</v>
      </c>
      <c r="C123" s="10">
        <f>SUM(C124:C127)</f>
        <v>337788.7</v>
      </c>
      <c r="D123" s="10">
        <f>SUM(D124:D127)</f>
        <v>343203.9</v>
      </c>
      <c r="E123" s="10">
        <f>SUM(E124:E127)</f>
        <v>451593.3</v>
      </c>
      <c r="F123" s="11">
        <f t="shared" si="7"/>
        <v>108389.39999999997</v>
      </c>
      <c r="G123" s="12"/>
      <c r="H123" s="10">
        <f>SUM(H124:H126)</f>
        <v>176472.7</v>
      </c>
      <c r="I123" s="10">
        <f>SUM(I124:I126)</f>
        <v>176472.7</v>
      </c>
      <c r="J123" s="11">
        <f t="shared" si="10"/>
        <v>0</v>
      </c>
      <c r="K123" s="10">
        <f>SUM(K124:K126)</f>
        <v>158427.70000000001</v>
      </c>
      <c r="L123" s="10">
        <f>SUM(L124:L126)</f>
        <v>158427.70000000001</v>
      </c>
      <c r="M123" s="11">
        <f t="shared" si="8"/>
        <v>0</v>
      </c>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row>
    <row r="124" spans="1:250" s="44" customFormat="1" ht="47.25" x14ac:dyDescent="0.25">
      <c r="A124" s="6" t="s">
        <v>228</v>
      </c>
      <c r="B124" s="18" t="s">
        <v>229</v>
      </c>
      <c r="C124" s="11">
        <v>237227</v>
      </c>
      <c r="D124" s="11">
        <v>237227</v>
      </c>
      <c r="E124" s="11">
        <v>237227</v>
      </c>
      <c r="F124" s="11">
        <f t="shared" si="7"/>
        <v>0</v>
      </c>
      <c r="G124" s="12"/>
      <c r="H124" s="11">
        <v>75911</v>
      </c>
      <c r="I124" s="11">
        <v>75911</v>
      </c>
      <c r="J124" s="11">
        <f t="shared" si="10"/>
        <v>0</v>
      </c>
      <c r="K124" s="11">
        <v>57866</v>
      </c>
      <c r="L124" s="11">
        <v>57866</v>
      </c>
      <c r="M124" s="11">
        <f t="shared" si="8"/>
        <v>0</v>
      </c>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row>
    <row r="125" spans="1:250" s="44" customFormat="1" ht="76.5" x14ac:dyDescent="0.25">
      <c r="A125" s="6" t="s">
        <v>230</v>
      </c>
      <c r="B125" s="18" t="s">
        <v>231</v>
      </c>
      <c r="C125" s="11">
        <v>0</v>
      </c>
      <c r="D125" s="11">
        <v>0</v>
      </c>
      <c r="E125" s="11">
        <f>12723.3+90170</f>
        <v>102893.3</v>
      </c>
      <c r="F125" s="11">
        <f t="shared" si="7"/>
        <v>102893.3</v>
      </c>
      <c r="G125" s="12" t="s">
        <v>232</v>
      </c>
      <c r="H125" s="11">
        <v>0</v>
      </c>
      <c r="I125" s="11">
        <v>0</v>
      </c>
      <c r="J125" s="11">
        <f t="shared" si="10"/>
        <v>0</v>
      </c>
      <c r="K125" s="11">
        <v>0</v>
      </c>
      <c r="L125" s="11">
        <v>0</v>
      </c>
      <c r="M125" s="11">
        <f t="shared" si="8"/>
        <v>0</v>
      </c>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row>
    <row r="126" spans="1:250" s="44" customFormat="1" ht="47.25" x14ac:dyDescent="0.25">
      <c r="A126" s="6" t="s">
        <v>233</v>
      </c>
      <c r="B126" s="18" t="s">
        <v>234</v>
      </c>
      <c r="C126" s="11">
        <v>100561.7</v>
      </c>
      <c r="D126" s="11">
        <v>100561.7</v>
      </c>
      <c r="E126" s="11">
        <v>100561.7</v>
      </c>
      <c r="F126" s="11">
        <f t="shared" si="7"/>
        <v>0</v>
      </c>
      <c r="G126" s="12"/>
      <c r="H126" s="11">
        <v>100561.7</v>
      </c>
      <c r="I126" s="11">
        <v>100561.7</v>
      </c>
      <c r="J126" s="11">
        <f t="shared" si="10"/>
        <v>0</v>
      </c>
      <c r="K126" s="11">
        <v>100561.7</v>
      </c>
      <c r="L126" s="11">
        <v>100561.7</v>
      </c>
      <c r="M126" s="11">
        <f t="shared" si="8"/>
        <v>0</v>
      </c>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row>
    <row r="127" spans="1:250" s="44" customFormat="1" ht="51" x14ac:dyDescent="0.25">
      <c r="A127" s="43" t="s">
        <v>235</v>
      </c>
      <c r="B127" s="53" t="s">
        <v>236</v>
      </c>
      <c r="C127" s="11">
        <v>0</v>
      </c>
      <c r="D127" s="11">
        <v>5415.2</v>
      </c>
      <c r="E127" s="11">
        <v>10911.3</v>
      </c>
      <c r="F127" s="11">
        <f t="shared" si="7"/>
        <v>5496.0999999999995</v>
      </c>
      <c r="G127" s="12" t="s">
        <v>237</v>
      </c>
      <c r="H127" s="11">
        <v>0</v>
      </c>
      <c r="I127" s="11">
        <v>0</v>
      </c>
      <c r="J127" s="11">
        <f t="shared" si="10"/>
        <v>0</v>
      </c>
      <c r="K127" s="11">
        <v>0</v>
      </c>
      <c r="L127" s="11">
        <v>0</v>
      </c>
      <c r="M127" s="11">
        <f t="shared" si="8"/>
        <v>0</v>
      </c>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row>
    <row r="128" spans="1:250" ht="31.5" x14ac:dyDescent="0.25">
      <c r="A128" s="8" t="s">
        <v>238</v>
      </c>
      <c r="B128" s="9" t="s">
        <v>239</v>
      </c>
      <c r="C128" s="10">
        <f>SUM(C129:C185)</f>
        <v>890005.6</v>
      </c>
      <c r="D128" s="10">
        <f t="shared" ref="D128:E128" si="12">SUM(D129:D185)</f>
        <v>905470.10000000009</v>
      </c>
      <c r="E128" s="10">
        <f t="shared" si="12"/>
        <v>1337715.7000000007</v>
      </c>
      <c r="F128" s="11">
        <f t="shared" si="7"/>
        <v>432245.60000000056</v>
      </c>
      <c r="G128" s="12"/>
      <c r="H128" s="10">
        <f t="shared" ref="H128:I128" si="13">SUM(H129:H185)</f>
        <v>642893.19999999995</v>
      </c>
      <c r="I128" s="10">
        <f t="shared" si="13"/>
        <v>1023107.4</v>
      </c>
      <c r="J128" s="11">
        <f t="shared" si="10"/>
        <v>380214.20000000007</v>
      </c>
      <c r="K128" s="10">
        <f t="shared" ref="K128:L128" si="14">SUM(K129:K185)</f>
        <v>565199.9</v>
      </c>
      <c r="L128" s="10">
        <f t="shared" si="14"/>
        <v>565199.9</v>
      </c>
      <c r="M128" s="11">
        <f t="shared" si="8"/>
        <v>0</v>
      </c>
      <c r="N128" s="54"/>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row>
    <row r="129" spans="1:248" ht="94.5" x14ac:dyDescent="0.25">
      <c r="A129" s="6" t="s">
        <v>240</v>
      </c>
      <c r="B129" s="18" t="s">
        <v>241</v>
      </c>
      <c r="C129" s="11">
        <v>0</v>
      </c>
      <c r="D129" s="11">
        <v>0</v>
      </c>
      <c r="E129" s="11">
        <v>0</v>
      </c>
      <c r="F129" s="11">
        <v>0</v>
      </c>
      <c r="G129" s="12"/>
      <c r="H129" s="11">
        <v>0</v>
      </c>
      <c r="I129" s="11">
        <v>153719.29999999999</v>
      </c>
      <c r="J129" s="11">
        <f t="shared" si="10"/>
        <v>153719.29999999999</v>
      </c>
      <c r="K129" s="10">
        <v>0</v>
      </c>
      <c r="L129" s="10">
        <v>0</v>
      </c>
      <c r="M129" s="11">
        <f t="shared" si="8"/>
        <v>0</v>
      </c>
      <c r="N129" s="55"/>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row>
    <row r="130" spans="1:248" ht="94.5" x14ac:dyDescent="0.25">
      <c r="A130" s="6" t="s">
        <v>240</v>
      </c>
      <c r="B130" s="18" t="s">
        <v>242</v>
      </c>
      <c r="C130" s="11">
        <v>92353.3</v>
      </c>
      <c r="D130" s="11">
        <v>92353.3</v>
      </c>
      <c r="E130" s="11">
        <v>248426.4</v>
      </c>
      <c r="F130" s="11">
        <f t="shared" si="7"/>
        <v>156073.09999999998</v>
      </c>
      <c r="G130" s="12" t="s">
        <v>243</v>
      </c>
      <c r="H130" s="19">
        <v>87353.2</v>
      </c>
      <c r="I130" s="19">
        <v>87353.2</v>
      </c>
      <c r="J130" s="11">
        <f t="shared" si="10"/>
        <v>0</v>
      </c>
      <c r="K130" s="19">
        <v>87402.1</v>
      </c>
      <c r="L130" s="19">
        <v>87402.1</v>
      </c>
      <c r="M130" s="11">
        <f t="shared" si="8"/>
        <v>0</v>
      </c>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row>
    <row r="131" spans="1:248" ht="94.5" x14ac:dyDescent="0.25">
      <c r="A131" s="6" t="s">
        <v>240</v>
      </c>
      <c r="B131" s="18" t="s">
        <v>241</v>
      </c>
      <c r="C131" s="11">
        <v>0</v>
      </c>
      <c r="D131" s="11">
        <v>0</v>
      </c>
      <c r="E131" s="11">
        <v>88400</v>
      </c>
      <c r="F131" s="11">
        <f t="shared" si="7"/>
        <v>88400</v>
      </c>
      <c r="G131" s="12" t="s">
        <v>243</v>
      </c>
      <c r="H131" s="19">
        <v>0</v>
      </c>
      <c r="I131" s="19">
        <v>0</v>
      </c>
      <c r="J131" s="11">
        <f t="shared" si="10"/>
        <v>0</v>
      </c>
      <c r="K131" s="19">
        <v>0</v>
      </c>
      <c r="L131" s="19">
        <v>0</v>
      </c>
      <c r="M131" s="11">
        <f t="shared" si="8"/>
        <v>0</v>
      </c>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row>
    <row r="132" spans="1:248" ht="63" x14ac:dyDescent="0.25">
      <c r="A132" s="6" t="s">
        <v>244</v>
      </c>
      <c r="B132" s="18" t="s">
        <v>245</v>
      </c>
      <c r="C132" s="11">
        <v>0</v>
      </c>
      <c r="D132" s="11">
        <v>0</v>
      </c>
      <c r="E132" s="11">
        <v>15928</v>
      </c>
      <c r="F132" s="11">
        <f t="shared" si="7"/>
        <v>15928</v>
      </c>
      <c r="G132" s="12" t="s">
        <v>243</v>
      </c>
      <c r="H132" s="19">
        <v>0</v>
      </c>
      <c r="I132" s="19">
        <v>166193</v>
      </c>
      <c r="J132" s="11">
        <f t="shared" si="10"/>
        <v>166193</v>
      </c>
      <c r="K132" s="19">
        <v>0</v>
      </c>
      <c r="L132" s="19">
        <v>0</v>
      </c>
      <c r="M132" s="11">
        <f t="shared" si="8"/>
        <v>0</v>
      </c>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row>
    <row r="133" spans="1:248" ht="78.75" x14ac:dyDescent="0.25">
      <c r="A133" s="6" t="s">
        <v>246</v>
      </c>
      <c r="B133" s="18" t="s">
        <v>247</v>
      </c>
      <c r="C133" s="11">
        <v>0</v>
      </c>
      <c r="D133" s="11">
        <v>42555.8</v>
      </c>
      <c r="E133" s="11">
        <v>42555.8</v>
      </c>
      <c r="F133" s="11">
        <f t="shared" si="7"/>
        <v>0</v>
      </c>
      <c r="G133" s="12"/>
      <c r="H133" s="19">
        <v>0</v>
      </c>
      <c r="I133" s="19">
        <v>0</v>
      </c>
      <c r="J133" s="11">
        <f t="shared" si="10"/>
        <v>0</v>
      </c>
      <c r="K133" s="19">
        <v>0</v>
      </c>
      <c r="L133" s="19">
        <v>0</v>
      </c>
      <c r="M133" s="11">
        <f t="shared" si="8"/>
        <v>0</v>
      </c>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row>
    <row r="134" spans="1:248" ht="47.25" x14ac:dyDescent="0.25">
      <c r="A134" s="6" t="s">
        <v>248</v>
      </c>
      <c r="B134" s="18" t="s">
        <v>249</v>
      </c>
      <c r="C134" s="11">
        <v>0</v>
      </c>
      <c r="D134" s="11">
        <v>0</v>
      </c>
      <c r="E134" s="11">
        <v>8243.5</v>
      </c>
      <c r="F134" s="11">
        <f t="shared" si="7"/>
        <v>8243.5</v>
      </c>
      <c r="G134" s="12" t="s">
        <v>243</v>
      </c>
      <c r="H134" s="19">
        <v>0</v>
      </c>
      <c r="I134" s="19">
        <v>85998.9</v>
      </c>
      <c r="J134" s="11">
        <f t="shared" si="10"/>
        <v>85998.9</v>
      </c>
      <c r="K134" s="19">
        <v>0</v>
      </c>
      <c r="L134" s="19">
        <v>0</v>
      </c>
      <c r="M134" s="11">
        <f t="shared" si="8"/>
        <v>0</v>
      </c>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row>
    <row r="135" spans="1:248" ht="47.25" x14ac:dyDescent="0.25">
      <c r="A135" s="6" t="s">
        <v>250</v>
      </c>
      <c r="B135" s="18" t="s">
        <v>251</v>
      </c>
      <c r="C135" s="11">
        <v>0</v>
      </c>
      <c r="D135" s="11">
        <v>0</v>
      </c>
      <c r="E135" s="11">
        <v>4164.8</v>
      </c>
      <c r="F135" s="11">
        <f t="shared" si="7"/>
        <v>4164.8</v>
      </c>
      <c r="G135" s="12" t="s">
        <v>243</v>
      </c>
      <c r="H135" s="19">
        <v>0</v>
      </c>
      <c r="I135" s="19">
        <v>0</v>
      </c>
      <c r="J135" s="11">
        <f t="shared" si="10"/>
        <v>0</v>
      </c>
      <c r="K135" s="19">
        <v>0</v>
      </c>
      <c r="L135" s="19">
        <v>0</v>
      </c>
      <c r="M135" s="11">
        <f t="shared" si="8"/>
        <v>0</v>
      </c>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row>
    <row r="136" spans="1:248" s="44" customFormat="1" ht="31.5" x14ac:dyDescent="0.25">
      <c r="A136" s="6" t="s">
        <v>252</v>
      </c>
      <c r="B136" s="18" t="s">
        <v>253</v>
      </c>
      <c r="C136" s="11">
        <v>0</v>
      </c>
      <c r="D136" s="11">
        <v>0</v>
      </c>
      <c r="E136" s="11">
        <v>0</v>
      </c>
      <c r="F136" s="11">
        <f t="shared" si="7"/>
        <v>0</v>
      </c>
      <c r="G136" s="12"/>
      <c r="H136" s="19">
        <v>21120.400000000001</v>
      </c>
      <c r="I136" s="19">
        <v>21120.400000000001</v>
      </c>
      <c r="J136" s="11">
        <f t="shared" si="10"/>
        <v>0</v>
      </c>
      <c r="K136" s="19">
        <v>0</v>
      </c>
      <c r="L136" s="19">
        <v>0</v>
      </c>
      <c r="M136" s="11">
        <f t="shared" si="8"/>
        <v>0</v>
      </c>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row>
    <row r="137" spans="1:248" s="44" customFormat="1" ht="63" x14ac:dyDescent="0.25">
      <c r="A137" s="6" t="s">
        <v>254</v>
      </c>
      <c r="B137" s="18" t="s">
        <v>255</v>
      </c>
      <c r="C137" s="11">
        <v>0</v>
      </c>
      <c r="D137" s="11">
        <v>0</v>
      </c>
      <c r="E137" s="11">
        <v>0</v>
      </c>
      <c r="F137" s="11">
        <f t="shared" si="7"/>
        <v>0</v>
      </c>
      <c r="G137" s="12"/>
      <c r="H137" s="19">
        <v>17819.7</v>
      </c>
      <c r="I137" s="19">
        <v>17819.7</v>
      </c>
      <c r="J137" s="11">
        <f t="shared" si="10"/>
        <v>0</v>
      </c>
      <c r="K137" s="19">
        <v>0</v>
      </c>
      <c r="L137" s="19">
        <v>0</v>
      </c>
      <c r="M137" s="11">
        <f t="shared" si="8"/>
        <v>0</v>
      </c>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row>
    <row r="138" spans="1:248" s="44" customFormat="1" ht="94.5" x14ac:dyDescent="0.25">
      <c r="A138" s="6" t="s">
        <v>256</v>
      </c>
      <c r="B138" s="18" t="s">
        <v>257</v>
      </c>
      <c r="C138" s="11">
        <v>0</v>
      </c>
      <c r="D138" s="11">
        <v>0</v>
      </c>
      <c r="E138" s="11">
        <v>4725.3999999999996</v>
      </c>
      <c r="F138" s="11">
        <f t="shared" si="7"/>
        <v>4725.3999999999996</v>
      </c>
      <c r="G138" s="12" t="s">
        <v>243</v>
      </c>
      <c r="H138" s="19"/>
      <c r="I138" s="19"/>
      <c r="J138" s="11"/>
      <c r="K138" s="19"/>
      <c r="L138" s="19"/>
      <c r="M138" s="11">
        <f t="shared" si="8"/>
        <v>0</v>
      </c>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row>
    <row r="139" spans="1:248" s="44" customFormat="1" ht="63" x14ac:dyDescent="0.25">
      <c r="A139" s="6" t="s">
        <v>258</v>
      </c>
      <c r="B139" s="18" t="s">
        <v>259</v>
      </c>
      <c r="C139" s="11">
        <v>108141.1</v>
      </c>
      <c r="D139" s="11">
        <v>108141.1</v>
      </c>
      <c r="E139" s="11">
        <v>108141.1</v>
      </c>
      <c r="F139" s="11">
        <f t="shared" si="7"/>
        <v>0</v>
      </c>
      <c r="G139" s="12"/>
      <c r="H139" s="19">
        <v>108141.1</v>
      </c>
      <c r="I139" s="19">
        <v>108141.1</v>
      </c>
      <c r="J139" s="11">
        <f>I139-H139</f>
        <v>0</v>
      </c>
      <c r="K139" s="19">
        <v>102950.9</v>
      </c>
      <c r="L139" s="19">
        <v>102950.9</v>
      </c>
      <c r="M139" s="11">
        <f t="shared" si="8"/>
        <v>0</v>
      </c>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row>
    <row r="140" spans="1:248" ht="47.25" x14ac:dyDescent="0.25">
      <c r="A140" s="6" t="s">
        <v>260</v>
      </c>
      <c r="B140" s="15" t="s">
        <v>261</v>
      </c>
      <c r="C140" s="11">
        <v>786.9</v>
      </c>
      <c r="D140" s="11">
        <v>786.9</v>
      </c>
      <c r="E140" s="11">
        <v>786.9</v>
      </c>
      <c r="F140" s="11">
        <f t="shared" si="7"/>
        <v>0</v>
      </c>
      <c r="G140" s="12"/>
      <c r="H140" s="19">
        <v>1046.8</v>
      </c>
      <c r="I140" s="19">
        <v>1046.8</v>
      </c>
      <c r="J140" s="11">
        <f>I140-H140</f>
        <v>0</v>
      </c>
      <c r="K140" s="19">
        <v>0</v>
      </c>
      <c r="L140" s="19">
        <v>0</v>
      </c>
      <c r="M140" s="11">
        <f t="shared" si="8"/>
        <v>0</v>
      </c>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row>
    <row r="141" spans="1:248" ht="31.5" x14ac:dyDescent="0.25">
      <c r="A141" s="6" t="s">
        <v>262</v>
      </c>
      <c r="B141" s="15" t="s">
        <v>263</v>
      </c>
      <c r="C141" s="11">
        <v>0</v>
      </c>
      <c r="D141" s="11">
        <v>0</v>
      </c>
      <c r="E141" s="11">
        <v>7094.4</v>
      </c>
      <c r="F141" s="11">
        <f t="shared" si="7"/>
        <v>7094.4</v>
      </c>
      <c r="G141" s="12" t="s">
        <v>243</v>
      </c>
      <c r="H141" s="19"/>
      <c r="I141" s="19"/>
      <c r="J141" s="11"/>
      <c r="K141" s="19"/>
      <c r="L141" s="19"/>
      <c r="M141" s="11">
        <f t="shared" si="8"/>
        <v>0</v>
      </c>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row>
    <row r="142" spans="1:248" s="44" customFormat="1" ht="31.5" x14ac:dyDescent="0.25">
      <c r="A142" s="6" t="s">
        <v>264</v>
      </c>
      <c r="B142" s="15" t="s">
        <v>265</v>
      </c>
      <c r="C142" s="11">
        <v>1921.9</v>
      </c>
      <c r="D142" s="11">
        <v>1921.9</v>
      </c>
      <c r="E142" s="11">
        <v>1921.9</v>
      </c>
      <c r="F142" s="11">
        <f t="shared" si="7"/>
        <v>0</v>
      </c>
      <c r="G142" s="12"/>
      <c r="H142" s="19">
        <v>0</v>
      </c>
      <c r="I142" s="19">
        <v>0</v>
      </c>
      <c r="J142" s="11">
        <f t="shared" ref="J142:J205" si="15">I142-H142</f>
        <v>0</v>
      </c>
      <c r="K142" s="19">
        <v>0</v>
      </c>
      <c r="L142" s="19">
        <v>0</v>
      </c>
      <c r="M142" s="11">
        <f t="shared" si="8"/>
        <v>0</v>
      </c>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row>
    <row r="143" spans="1:248" s="44" customFormat="1" ht="63" x14ac:dyDescent="0.25">
      <c r="A143" s="56" t="s">
        <v>266</v>
      </c>
      <c r="B143" s="18" t="s">
        <v>267</v>
      </c>
      <c r="C143" s="11">
        <v>808.3</v>
      </c>
      <c r="D143" s="11">
        <v>808.3</v>
      </c>
      <c r="E143" s="11">
        <v>808.3</v>
      </c>
      <c r="F143" s="11">
        <f t="shared" si="7"/>
        <v>0</v>
      </c>
      <c r="G143" s="12"/>
      <c r="H143" s="19">
        <v>808.3</v>
      </c>
      <c r="I143" s="19">
        <v>808.3</v>
      </c>
      <c r="J143" s="11">
        <f t="shared" si="15"/>
        <v>0</v>
      </c>
      <c r="K143" s="19">
        <v>809.3</v>
      </c>
      <c r="L143" s="19">
        <v>809.3</v>
      </c>
      <c r="M143" s="11">
        <f t="shared" si="8"/>
        <v>0</v>
      </c>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row>
    <row r="144" spans="1:248" s="44" customFormat="1" ht="63" x14ac:dyDescent="0.25">
      <c r="A144" s="56" t="s">
        <v>266</v>
      </c>
      <c r="B144" s="57" t="s">
        <v>268</v>
      </c>
      <c r="C144" s="11">
        <v>0</v>
      </c>
      <c r="D144" s="11">
        <v>0</v>
      </c>
      <c r="E144" s="11">
        <v>0</v>
      </c>
      <c r="F144" s="11">
        <f t="shared" si="7"/>
        <v>0</v>
      </c>
      <c r="G144" s="12"/>
      <c r="H144" s="19">
        <v>0</v>
      </c>
      <c r="I144" s="19">
        <v>0</v>
      </c>
      <c r="J144" s="11">
        <f t="shared" si="15"/>
        <v>0</v>
      </c>
      <c r="K144" s="19">
        <v>3777</v>
      </c>
      <c r="L144" s="19">
        <v>3777</v>
      </c>
      <c r="M144" s="11">
        <f t="shared" si="8"/>
        <v>0</v>
      </c>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row>
    <row r="145" spans="1:248" s="44" customFormat="1" ht="47.25" x14ac:dyDescent="0.25">
      <c r="A145" s="56" t="s">
        <v>266</v>
      </c>
      <c r="B145" s="58" t="s">
        <v>269</v>
      </c>
      <c r="C145" s="11">
        <v>63.3</v>
      </c>
      <c r="D145" s="11">
        <v>63.3</v>
      </c>
      <c r="E145" s="11">
        <v>63.3</v>
      </c>
      <c r="F145" s="11">
        <f t="shared" si="7"/>
        <v>0</v>
      </c>
      <c r="G145" s="12"/>
      <c r="H145" s="19">
        <v>0</v>
      </c>
      <c r="I145" s="19">
        <v>0</v>
      </c>
      <c r="J145" s="11">
        <f t="shared" si="15"/>
        <v>0</v>
      </c>
      <c r="K145" s="19">
        <v>0</v>
      </c>
      <c r="L145" s="19">
        <v>0</v>
      </c>
      <c r="M145" s="11">
        <f t="shared" si="8"/>
        <v>0</v>
      </c>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row>
    <row r="146" spans="1:248" s="44" customFormat="1" ht="31.5" x14ac:dyDescent="0.25">
      <c r="A146" s="59" t="s">
        <v>270</v>
      </c>
      <c r="B146" s="35" t="s">
        <v>271</v>
      </c>
      <c r="C146" s="11">
        <v>58937.8</v>
      </c>
      <c r="D146" s="11">
        <v>58937.8</v>
      </c>
      <c r="E146" s="11">
        <v>58937.8</v>
      </c>
      <c r="F146" s="11">
        <f t="shared" si="7"/>
        <v>0</v>
      </c>
      <c r="G146" s="12"/>
      <c r="H146" s="19">
        <v>65150.1</v>
      </c>
      <c r="I146" s="19">
        <v>65150.1</v>
      </c>
      <c r="J146" s="11">
        <f t="shared" si="15"/>
        <v>0</v>
      </c>
      <c r="K146" s="19">
        <v>0</v>
      </c>
      <c r="L146" s="19">
        <v>0</v>
      </c>
      <c r="M146" s="11">
        <f t="shared" si="8"/>
        <v>0</v>
      </c>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row>
    <row r="147" spans="1:248" s="44" customFormat="1" ht="43.5" customHeight="1" x14ac:dyDescent="0.25">
      <c r="A147" s="59" t="s">
        <v>272</v>
      </c>
      <c r="B147" s="35" t="s">
        <v>273</v>
      </c>
      <c r="C147" s="11">
        <v>133053.29999999999</v>
      </c>
      <c r="D147" s="11">
        <v>133053.29999999999</v>
      </c>
      <c r="E147" s="11">
        <v>133053.29999999999</v>
      </c>
      <c r="F147" s="11">
        <f t="shared" si="7"/>
        <v>0</v>
      </c>
      <c r="G147" s="12"/>
      <c r="H147" s="19">
        <v>0</v>
      </c>
      <c r="I147" s="19">
        <v>0</v>
      </c>
      <c r="J147" s="11">
        <f t="shared" si="15"/>
        <v>0</v>
      </c>
      <c r="K147" s="19">
        <v>0</v>
      </c>
      <c r="L147" s="19">
        <v>0</v>
      </c>
      <c r="M147" s="11">
        <f t="shared" si="8"/>
        <v>0</v>
      </c>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row>
    <row r="148" spans="1:248" s="44" customFormat="1" ht="56.25" customHeight="1" x14ac:dyDescent="0.25">
      <c r="A148" s="6" t="s">
        <v>274</v>
      </c>
      <c r="B148" s="15" t="s">
        <v>275</v>
      </c>
      <c r="C148" s="11">
        <v>0</v>
      </c>
      <c r="D148" s="11">
        <v>0</v>
      </c>
      <c r="E148" s="11">
        <v>0</v>
      </c>
      <c r="F148" s="11">
        <f t="shared" si="7"/>
        <v>0</v>
      </c>
      <c r="G148" s="12"/>
      <c r="H148" s="19">
        <v>23151.8</v>
      </c>
      <c r="I148" s="19">
        <v>23151.8</v>
      </c>
      <c r="J148" s="11">
        <f t="shared" si="15"/>
        <v>0</v>
      </c>
      <c r="K148" s="19">
        <v>23151.8</v>
      </c>
      <c r="L148" s="19">
        <v>23151.8</v>
      </c>
      <c r="M148" s="11">
        <f t="shared" si="8"/>
        <v>0</v>
      </c>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row>
    <row r="149" spans="1:248" s="44" customFormat="1" ht="70.5" customHeight="1" x14ac:dyDescent="0.25">
      <c r="A149" s="6" t="s">
        <v>274</v>
      </c>
      <c r="B149" s="15" t="s">
        <v>276</v>
      </c>
      <c r="C149" s="11">
        <v>55245.599999999999</v>
      </c>
      <c r="D149" s="11">
        <v>0</v>
      </c>
      <c r="E149" s="11">
        <v>0</v>
      </c>
      <c r="F149" s="11">
        <f t="shared" si="7"/>
        <v>0</v>
      </c>
      <c r="G149" s="12"/>
      <c r="H149" s="19">
        <v>0</v>
      </c>
      <c r="I149" s="19">
        <v>0</v>
      </c>
      <c r="J149" s="11">
        <f t="shared" si="15"/>
        <v>0</v>
      </c>
      <c r="K149" s="19">
        <v>0</v>
      </c>
      <c r="L149" s="19">
        <v>0</v>
      </c>
      <c r="M149" s="11">
        <f t="shared" si="8"/>
        <v>0</v>
      </c>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row>
    <row r="150" spans="1:248" s="44" customFormat="1" ht="63" x14ac:dyDescent="0.25">
      <c r="A150" s="6" t="s">
        <v>274</v>
      </c>
      <c r="B150" s="15" t="s">
        <v>277</v>
      </c>
      <c r="C150" s="11">
        <v>0</v>
      </c>
      <c r="D150" s="11">
        <v>0</v>
      </c>
      <c r="E150" s="11">
        <v>135038.29999999999</v>
      </c>
      <c r="F150" s="11">
        <f t="shared" si="7"/>
        <v>135038.29999999999</v>
      </c>
      <c r="G150" s="12" t="s">
        <v>243</v>
      </c>
      <c r="H150" s="19">
        <v>0</v>
      </c>
      <c r="I150" s="19">
        <v>0</v>
      </c>
      <c r="J150" s="11">
        <f t="shared" si="15"/>
        <v>0</v>
      </c>
      <c r="K150" s="19">
        <v>0</v>
      </c>
      <c r="L150" s="19">
        <v>0</v>
      </c>
      <c r="M150" s="11">
        <f t="shared" si="8"/>
        <v>0</v>
      </c>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row>
    <row r="151" spans="1:248" s="44" customFormat="1" ht="31.5" x14ac:dyDescent="0.25">
      <c r="A151" s="59" t="s">
        <v>278</v>
      </c>
      <c r="B151" s="18" t="s">
        <v>279</v>
      </c>
      <c r="C151" s="11">
        <v>135038.29999999999</v>
      </c>
      <c r="D151" s="11">
        <v>135038.29999999999</v>
      </c>
      <c r="E151" s="11">
        <v>0</v>
      </c>
      <c r="F151" s="11">
        <f t="shared" si="7"/>
        <v>-135038.29999999999</v>
      </c>
      <c r="G151" s="12" t="s">
        <v>243</v>
      </c>
      <c r="H151" s="19">
        <v>0</v>
      </c>
      <c r="I151" s="19">
        <v>0</v>
      </c>
      <c r="J151" s="11">
        <f t="shared" si="15"/>
        <v>0</v>
      </c>
      <c r="K151" s="19">
        <v>0</v>
      </c>
      <c r="L151" s="19">
        <v>0</v>
      </c>
      <c r="M151" s="11">
        <f t="shared" si="8"/>
        <v>0</v>
      </c>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row>
    <row r="152" spans="1:248" s="44" customFormat="1" ht="63" x14ac:dyDescent="0.25">
      <c r="A152" s="60" t="s">
        <v>278</v>
      </c>
      <c r="B152" s="61" t="s">
        <v>280</v>
      </c>
      <c r="C152" s="11">
        <v>0</v>
      </c>
      <c r="D152" s="11">
        <v>12689.8</v>
      </c>
      <c r="E152" s="11">
        <v>12689.8</v>
      </c>
      <c r="F152" s="11">
        <f t="shared" si="7"/>
        <v>0</v>
      </c>
      <c r="G152" s="12"/>
      <c r="H152" s="19">
        <v>0</v>
      </c>
      <c r="I152" s="19">
        <v>0</v>
      </c>
      <c r="J152" s="11">
        <f t="shared" si="15"/>
        <v>0</v>
      </c>
      <c r="K152" s="19">
        <v>0</v>
      </c>
      <c r="L152" s="19">
        <v>0</v>
      </c>
      <c r="M152" s="11">
        <f t="shared" si="8"/>
        <v>0</v>
      </c>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row>
    <row r="153" spans="1:248" s="44" customFormat="1" ht="63" x14ac:dyDescent="0.25">
      <c r="A153" s="59" t="s">
        <v>278</v>
      </c>
      <c r="B153" s="18" t="s">
        <v>281</v>
      </c>
      <c r="C153" s="11">
        <v>100000</v>
      </c>
      <c r="D153" s="11">
        <v>100000</v>
      </c>
      <c r="E153" s="11">
        <v>100000</v>
      </c>
      <c r="F153" s="11">
        <f t="shared" si="7"/>
        <v>0</v>
      </c>
      <c r="G153" s="12"/>
      <c r="H153" s="19">
        <v>100000</v>
      </c>
      <c r="I153" s="19">
        <v>100000</v>
      </c>
      <c r="J153" s="11">
        <f t="shared" si="15"/>
        <v>0</v>
      </c>
      <c r="K153" s="19">
        <v>100000</v>
      </c>
      <c r="L153" s="19">
        <v>100000</v>
      </c>
      <c r="M153" s="11">
        <f t="shared" si="8"/>
        <v>0</v>
      </c>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row>
    <row r="154" spans="1:248" s="44" customFormat="1" ht="63" x14ac:dyDescent="0.25">
      <c r="A154" s="59" t="s">
        <v>278</v>
      </c>
      <c r="B154" s="18" t="s">
        <v>282</v>
      </c>
      <c r="C154" s="11">
        <v>5000</v>
      </c>
      <c r="D154" s="11">
        <v>5000</v>
      </c>
      <c r="E154" s="11">
        <v>5000</v>
      </c>
      <c r="F154" s="11">
        <f t="shared" si="7"/>
        <v>0</v>
      </c>
      <c r="G154" s="12"/>
      <c r="H154" s="19">
        <v>5000</v>
      </c>
      <c r="I154" s="19">
        <v>5000</v>
      </c>
      <c r="J154" s="11">
        <f t="shared" si="15"/>
        <v>0</v>
      </c>
      <c r="K154" s="19">
        <v>5000</v>
      </c>
      <c r="L154" s="19">
        <v>5000</v>
      </c>
      <c r="M154" s="11">
        <f t="shared" si="8"/>
        <v>0</v>
      </c>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row>
    <row r="155" spans="1:248" s="44" customFormat="1" ht="110.25" x14ac:dyDescent="0.25">
      <c r="A155" s="59" t="s">
        <v>278</v>
      </c>
      <c r="B155" s="18" t="s">
        <v>283</v>
      </c>
      <c r="C155" s="11">
        <v>72345.3</v>
      </c>
      <c r="D155" s="11">
        <v>72345.3</v>
      </c>
      <c r="E155" s="11">
        <v>72345.3</v>
      </c>
      <c r="F155" s="11">
        <f t="shared" si="7"/>
        <v>0</v>
      </c>
      <c r="G155" s="12"/>
      <c r="H155" s="19">
        <v>68728</v>
      </c>
      <c r="I155" s="19">
        <v>68728</v>
      </c>
      <c r="J155" s="11">
        <f t="shared" si="15"/>
        <v>0</v>
      </c>
      <c r="K155" s="19">
        <v>65110.7</v>
      </c>
      <c r="L155" s="19">
        <v>65110.7</v>
      </c>
      <c r="M155" s="11">
        <f t="shared" si="8"/>
        <v>0</v>
      </c>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row>
    <row r="156" spans="1:248" s="44" customFormat="1" ht="47.25" x14ac:dyDescent="0.25">
      <c r="A156" s="59" t="s">
        <v>278</v>
      </c>
      <c r="B156" s="18" t="s">
        <v>284</v>
      </c>
      <c r="C156" s="11">
        <v>7094.4</v>
      </c>
      <c r="D156" s="11">
        <v>7094.4</v>
      </c>
      <c r="E156" s="11">
        <v>0</v>
      </c>
      <c r="F156" s="11">
        <f t="shared" si="7"/>
        <v>-7094.4</v>
      </c>
      <c r="G156" s="12" t="s">
        <v>243</v>
      </c>
      <c r="H156" s="19">
        <v>6984.9</v>
      </c>
      <c r="I156" s="19">
        <v>6984.9</v>
      </c>
      <c r="J156" s="11">
        <f t="shared" si="15"/>
        <v>0</v>
      </c>
      <c r="K156" s="19">
        <v>6992.7</v>
      </c>
      <c r="L156" s="19">
        <v>6992.7</v>
      </c>
      <c r="M156" s="11">
        <f t="shared" si="8"/>
        <v>0</v>
      </c>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row>
    <row r="157" spans="1:248" s="44" customFormat="1" ht="110.25" x14ac:dyDescent="0.25">
      <c r="A157" s="59" t="s">
        <v>278</v>
      </c>
      <c r="B157" s="15" t="s">
        <v>285</v>
      </c>
      <c r="C157" s="11">
        <v>8244.1</v>
      </c>
      <c r="D157" s="11">
        <v>8244.1</v>
      </c>
      <c r="E157" s="11">
        <v>170000</v>
      </c>
      <c r="F157" s="11">
        <f t="shared" si="7"/>
        <v>161755.9</v>
      </c>
      <c r="G157" s="12" t="s">
        <v>243</v>
      </c>
      <c r="H157" s="19">
        <v>25697</v>
      </c>
      <c r="I157" s="19">
        <v>0</v>
      </c>
      <c r="J157" s="11">
        <f t="shared" si="15"/>
        <v>-25697</v>
      </c>
      <c r="K157" s="19">
        <v>25697</v>
      </c>
      <c r="L157" s="19">
        <v>25697</v>
      </c>
      <c r="M157" s="11">
        <f t="shared" si="8"/>
        <v>0</v>
      </c>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row>
    <row r="158" spans="1:248" s="44" customFormat="1" ht="31.5" x14ac:dyDescent="0.25">
      <c r="A158" s="59" t="s">
        <v>278</v>
      </c>
      <c r="B158" s="15" t="s">
        <v>286</v>
      </c>
      <c r="C158" s="11">
        <v>13435.5</v>
      </c>
      <c r="D158" s="11">
        <v>28900</v>
      </c>
      <c r="E158" s="11">
        <v>28900</v>
      </c>
      <c r="F158" s="11">
        <f t="shared" si="7"/>
        <v>0</v>
      </c>
      <c r="G158" s="12"/>
      <c r="H158" s="19">
        <v>0</v>
      </c>
      <c r="I158" s="19">
        <v>0</v>
      </c>
      <c r="J158" s="11">
        <f t="shared" si="15"/>
        <v>0</v>
      </c>
      <c r="K158" s="19">
        <v>0</v>
      </c>
      <c r="L158" s="19">
        <v>0</v>
      </c>
      <c r="M158" s="11">
        <f t="shared" si="8"/>
        <v>0</v>
      </c>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row>
    <row r="159" spans="1:248" ht="47.25" x14ac:dyDescent="0.25">
      <c r="A159" s="6" t="s">
        <v>287</v>
      </c>
      <c r="B159" s="18" t="s">
        <v>288</v>
      </c>
      <c r="C159" s="11">
        <v>24331.9</v>
      </c>
      <c r="D159" s="11">
        <v>24331.9</v>
      </c>
      <c r="E159" s="11">
        <v>24331.9</v>
      </c>
      <c r="F159" s="11">
        <f t="shared" ref="F159:F222" si="16">E159-D159</f>
        <v>0</v>
      </c>
      <c r="G159" s="12"/>
      <c r="H159" s="11">
        <v>24331.9</v>
      </c>
      <c r="I159" s="11">
        <v>24331.9</v>
      </c>
      <c r="J159" s="11">
        <f t="shared" si="15"/>
        <v>0</v>
      </c>
      <c r="K159" s="11">
        <v>24331.9</v>
      </c>
      <c r="L159" s="11">
        <v>24331.9</v>
      </c>
      <c r="M159" s="11">
        <f t="shared" ref="M159:M222" si="17">L159-K159</f>
        <v>0</v>
      </c>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row>
    <row r="160" spans="1:248" s="44" customFormat="1" ht="47.25" x14ac:dyDescent="0.25">
      <c r="A160" s="6" t="s">
        <v>289</v>
      </c>
      <c r="B160" s="15" t="s">
        <v>290</v>
      </c>
      <c r="C160" s="11">
        <v>1584.9</v>
      </c>
      <c r="D160" s="11">
        <v>1584.9</v>
      </c>
      <c r="E160" s="11">
        <v>1584.9</v>
      </c>
      <c r="F160" s="11">
        <f t="shared" si="16"/>
        <v>0</v>
      </c>
      <c r="G160" s="12"/>
      <c r="H160" s="11">
        <v>1584.9</v>
      </c>
      <c r="I160" s="11">
        <v>1584.9</v>
      </c>
      <c r="J160" s="11">
        <f t="shared" si="15"/>
        <v>0</v>
      </c>
      <c r="K160" s="11">
        <v>1584.9</v>
      </c>
      <c r="L160" s="11">
        <v>1584.9</v>
      </c>
      <c r="M160" s="11">
        <f t="shared" si="17"/>
        <v>0</v>
      </c>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row>
    <row r="161" spans="1:248" s="44" customFormat="1" ht="63" x14ac:dyDescent="0.25">
      <c r="A161" s="6" t="s">
        <v>289</v>
      </c>
      <c r="B161" s="15" t="s">
        <v>291</v>
      </c>
      <c r="C161" s="11">
        <v>704.4</v>
      </c>
      <c r="D161" s="11">
        <v>704.4</v>
      </c>
      <c r="E161" s="11">
        <v>704.4</v>
      </c>
      <c r="F161" s="11">
        <f t="shared" si="16"/>
        <v>0</v>
      </c>
      <c r="G161" s="12"/>
      <c r="H161" s="11">
        <v>704.4</v>
      </c>
      <c r="I161" s="11">
        <v>704.4</v>
      </c>
      <c r="J161" s="11">
        <f t="shared" si="15"/>
        <v>0</v>
      </c>
      <c r="K161" s="11">
        <v>704.4</v>
      </c>
      <c r="L161" s="11">
        <v>704.4</v>
      </c>
      <c r="M161" s="11">
        <f t="shared" si="17"/>
        <v>0</v>
      </c>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row>
    <row r="162" spans="1:248" s="44" customFormat="1" ht="47.25" x14ac:dyDescent="0.25">
      <c r="A162" s="6" t="s">
        <v>289</v>
      </c>
      <c r="B162" s="15" t="s">
        <v>292</v>
      </c>
      <c r="C162" s="11">
        <v>880.5</v>
      </c>
      <c r="D162" s="11">
        <v>880.5</v>
      </c>
      <c r="E162" s="11">
        <v>880.5</v>
      </c>
      <c r="F162" s="11">
        <f t="shared" si="16"/>
        <v>0</v>
      </c>
      <c r="G162" s="12"/>
      <c r="H162" s="11">
        <v>880.5</v>
      </c>
      <c r="I162" s="11">
        <v>880.5</v>
      </c>
      <c r="J162" s="11">
        <f t="shared" si="15"/>
        <v>0</v>
      </c>
      <c r="K162" s="11">
        <v>880.5</v>
      </c>
      <c r="L162" s="11">
        <v>880.5</v>
      </c>
      <c r="M162" s="11">
        <f t="shared" si="17"/>
        <v>0</v>
      </c>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row>
    <row r="163" spans="1:248" ht="47.25" x14ac:dyDescent="0.25">
      <c r="A163" s="6" t="s">
        <v>289</v>
      </c>
      <c r="B163" s="18" t="s">
        <v>293</v>
      </c>
      <c r="C163" s="11">
        <v>322.60000000000002</v>
      </c>
      <c r="D163" s="11">
        <v>322.60000000000002</v>
      </c>
      <c r="E163" s="11">
        <v>322.60000000000002</v>
      </c>
      <c r="F163" s="11">
        <f t="shared" si="16"/>
        <v>0</v>
      </c>
      <c r="G163" s="12"/>
      <c r="H163" s="19">
        <v>322.60000000000002</v>
      </c>
      <c r="I163" s="19">
        <v>322.60000000000002</v>
      </c>
      <c r="J163" s="11">
        <f t="shared" si="15"/>
        <v>0</v>
      </c>
      <c r="K163" s="19">
        <v>322.60000000000002</v>
      </c>
      <c r="L163" s="19">
        <v>322.60000000000002</v>
      </c>
      <c r="M163" s="11">
        <f t="shared" si="17"/>
        <v>0</v>
      </c>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row>
    <row r="164" spans="1:248" s="44" customFormat="1" ht="63" x14ac:dyDescent="0.25">
      <c r="A164" s="6" t="s">
        <v>289</v>
      </c>
      <c r="B164" s="18" t="s">
        <v>294</v>
      </c>
      <c r="C164" s="11">
        <v>880.5</v>
      </c>
      <c r="D164" s="11">
        <v>880.5</v>
      </c>
      <c r="E164" s="11">
        <v>880.5</v>
      </c>
      <c r="F164" s="11">
        <f t="shared" si="16"/>
        <v>0</v>
      </c>
      <c r="G164" s="12"/>
      <c r="H164" s="11">
        <v>880.5</v>
      </c>
      <c r="I164" s="11">
        <v>880.5</v>
      </c>
      <c r="J164" s="11">
        <f t="shared" si="15"/>
        <v>0</v>
      </c>
      <c r="K164" s="11">
        <v>880.5</v>
      </c>
      <c r="L164" s="11">
        <v>880.5</v>
      </c>
      <c r="M164" s="11">
        <f t="shared" si="17"/>
        <v>0</v>
      </c>
      <c r="N164" s="5"/>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row>
    <row r="165" spans="1:248" s="44" customFormat="1" ht="47.25" x14ac:dyDescent="0.25">
      <c r="A165" s="6" t="s">
        <v>289</v>
      </c>
      <c r="B165" s="18" t="s">
        <v>295</v>
      </c>
      <c r="C165" s="11">
        <v>2380</v>
      </c>
      <c r="D165" s="11">
        <v>2380</v>
      </c>
      <c r="E165" s="11">
        <v>4225</v>
      </c>
      <c r="F165" s="11">
        <f t="shared" si="16"/>
        <v>1845</v>
      </c>
      <c r="G165" s="12" t="s">
        <v>243</v>
      </c>
      <c r="H165" s="11">
        <v>2380</v>
      </c>
      <c r="I165" s="11">
        <v>2380</v>
      </c>
      <c r="J165" s="11">
        <f t="shared" si="15"/>
        <v>0</v>
      </c>
      <c r="K165" s="11">
        <v>2380</v>
      </c>
      <c r="L165" s="11">
        <v>2380</v>
      </c>
      <c r="M165" s="11">
        <f t="shared" si="17"/>
        <v>0</v>
      </c>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row>
    <row r="166" spans="1:248" s="44" customFormat="1" ht="63" x14ac:dyDescent="0.25">
      <c r="A166" s="59" t="s">
        <v>289</v>
      </c>
      <c r="B166" s="18" t="s">
        <v>296</v>
      </c>
      <c r="C166" s="11">
        <v>4922.6000000000004</v>
      </c>
      <c r="D166" s="11">
        <v>4922.6000000000004</v>
      </c>
      <c r="E166" s="11">
        <v>4922.6000000000004</v>
      </c>
      <c r="F166" s="11">
        <f t="shared" si="16"/>
        <v>0</v>
      </c>
      <c r="G166" s="12"/>
      <c r="H166" s="11">
        <v>4922.6000000000004</v>
      </c>
      <c r="I166" s="11">
        <v>4922.6000000000004</v>
      </c>
      <c r="J166" s="11">
        <f t="shared" si="15"/>
        <v>0</v>
      </c>
      <c r="K166" s="11">
        <v>4922.6000000000004</v>
      </c>
      <c r="L166" s="11">
        <v>4922.6000000000004</v>
      </c>
      <c r="M166" s="11">
        <f t="shared" si="17"/>
        <v>0</v>
      </c>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row>
    <row r="167" spans="1:248" s="44" customFormat="1" ht="63" x14ac:dyDescent="0.25">
      <c r="A167" s="59" t="s">
        <v>289</v>
      </c>
      <c r="B167" s="18" t="s">
        <v>297</v>
      </c>
      <c r="C167" s="11">
        <v>0</v>
      </c>
      <c r="D167" s="11">
        <v>0</v>
      </c>
      <c r="E167" s="11">
        <v>0</v>
      </c>
      <c r="F167" s="11">
        <f t="shared" si="16"/>
        <v>0</v>
      </c>
      <c r="G167" s="12"/>
      <c r="H167" s="11">
        <v>0</v>
      </c>
      <c r="I167" s="11">
        <v>0</v>
      </c>
      <c r="J167" s="11">
        <f t="shared" si="15"/>
        <v>0</v>
      </c>
      <c r="K167" s="11">
        <v>49749.4</v>
      </c>
      <c r="L167" s="11">
        <v>49749.4</v>
      </c>
      <c r="M167" s="11">
        <f t="shared" si="17"/>
        <v>0</v>
      </c>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row>
    <row r="168" spans="1:248" s="44" customFormat="1" ht="47.25" x14ac:dyDescent="0.25">
      <c r="A168" s="59" t="s">
        <v>289</v>
      </c>
      <c r="B168" s="18" t="s">
        <v>298</v>
      </c>
      <c r="C168" s="11">
        <v>4164.7</v>
      </c>
      <c r="D168" s="11">
        <v>4164.7</v>
      </c>
      <c r="E168" s="11">
        <v>0</v>
      </c>
      <c r="F168" s="11">
        <f t="shared" si="16"/>
        <v>-4164.7</v>
      </c>
      <c r="G168" s="12"/>
      <c r="H168" s="11">
        <v>4355.5</v>
      </c>
      <c r="I168" s="11">
        <v>4355.5</v>
      </c>
      <c r="J168" s="11">
        <f t="shared" si="15"/>
        <v>0</v>
      </c>
      <c r="K168" s="11">
        <v>0</v>
      </c>
      <c r="L168" s="11">
        <v>0</v>
      </c>
      <c r="M168" s="11">
        <f t="shared" si="17"/>
        <v>0</v>
      </c>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row>
    <row r="169" spans="1:248" s="44" customFormat="1" ht="78.75" x14ac:dyDescent="0.25">
      <c r="A169" s="59" t="s">
        <v>289</v>
      </c>
      <c r="B169" s="18" t="s">
        <v>299</v>
      </c>
      <c r="C169" s="11">
        <v>70</v>
      </c>
      <c r="D169" s="11">
        <v>70</v>
      </c>
      <c r="E169" s="11">
        <v>70</v>
      </c>
      <c r="F169" s="11">
        <f t="shared" si="16"/>
        <v>0</v>
      </c>
      <c r="G169" s="12"/>
      <c r="H169" s="11">
        <v>70</v>
      </c>
      <c r="I169" s="11">
        <v>70</v>
      </c>
      <c r="J169" s="11">
        <f t="shared" si="15"/>
        <v>0</v>
      </c>
      <c r="K169" s="11">
        <v>70</v>
      </c>
      <c r="L169" s="11">
        <v>70</v>
      </c>
      <c r="M169" s="11">
        <f t="shared" si="17"/>
        <v>0</v>
      </c>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row>
    <row r="170" spans="1:248" s="44" customFormat="1" ht="94.5" x14ac:dyDescent="0.25">
      <c r="A170" s="59" t="s">
        <v>289</v>
      </c>
      <c r="B170" s="18" t="s">
        <v>257</v>
      </c>
      <c r="C170" s="11">
        <v>4725.3999999999996</v>
      </c>
      <c r="D170" s="11">
        <v>4725.3999999999996</v>
      </c>
      <c r="E170" s="11">
        <v>0</v>
      </c>
      <c r="F170" s="11">
        <f t="shared" si="16"/>
        <v>-4725.3999999999996</v>
      </c>
      <c r="G170" s="12" t="s">
        <v>243</v>
      </c>
      <c r="H170" s="11">
        <v>4907.1000000000004</v>
      </c>
      <c r="I170" s="11">
        <v>4907.1000000000004</v>
      </c>
      <c r="J170" s="11">
        <f t="shared" si="15"/>
        <v>0</v>
      </c>
      <c r="K170" s="11">
        <v>0</v>
      </c>
      <c r="L170" s="11">
        <v>0</v>
      </c>
      <c r="M170" s="11">
        <f t="shared" si="17"/>
        <v>0</v>
      </c>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row>
    <row r="171" spans="1:248" s="44" customFormat="1" ht="31.5" x14ac:dyDescent="0.25">
      <c r="A171" s="59" t="s">
        <v>300</v>
      </c>
      <c r="B171" s="18" t="s">
        <v>301</v>
      </c>
      <c r="C171" s="11">
        <v>21644.3</v>
      </c>
      <c r="D171" s="11">
        <v>21644.3</v>
      </c>
      <c r="E171" s="11">
        <v>21644.3</v>
      </c>
      <c r="F171" s="11">
        <f t="shared" si="16"/>
        <v>0</v>
      </c>
      <c r="G171" s="12"/>
      <c r="H171" s="11">
        <v>21644.3</v>
      </c>
      <c r="I171" s="11">
        <v>21644.3</v>
      </c>
      <c r="J171" s="11">
        <f t="shared" si="15"/>
        <v>0</v>
      </c>
      <c r="K171" s="11">
        <v>21644.3</v>
      </c>
      <c r="L171" s="11">
        <v>21644.3</v>
      </c>
      <c r="M171" s="11">
        <f t="shared" si="17"/>
        <v>0</v>
      </c>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row>
    <row r="172" spans="1:248" s="44" customFormat="1" ht="47.25" x14ac:dyDescent="0.25">
      <c r="A172" s="59" t="s">
        <v>300</v>
      </c>
      <c r="B172" s="18" t="s">
        <v>302</v>
      </c>
      <c r="C172" s="11">
        <v>1034</v>
      </c>
      <c r="D172" s="11">
        <v>1034</v>
      </c>
      <c r="E172" s="11">
        <v>1034</v>
      </c>
      <c r="F172" s="11">
        <f t="shared" si="16"/>
        <v>0</v>
      </c>
      <c r="G172" s="12"/>
      <c r="H172" s="11">
        <v>1034</v>
      </c>
      <c r="I172" s="11">
        <v>1034</v>
      </c>
      <c r="J172" s="11">
        <f t="shared" si="15"/>
        <v>0</v>
      </c>
      <c r="K172" s="11">
        <v>1034</v>
      </c>
      <c r="L172" s="11">
        <v>1034</v>
      </c>
      <c r="M172" s="11">
        <f t="shared" si="17"/>
        <v>0</v>
      </c>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row>
    <row r="173" spans="1:248" s="44" customFormat="1" ht="47.25" x14ac:dyDescent="0.25">
      <c r="A173" s="59" t="s">
        <v>300</v>
      </c>
      <c r="B173" s="18" t="s">
        <v>303</v>
      </c>
      <c r="C173" s="11">
        <v>518</v>
      </c>
      <c r="D173" s="11">
        <v>518</v>
      </c>
      <c r="E173" s="11">
        <v>518</v>
      </c>
      <c r="F173" s="11">
        <f t="shared" si="16"/>
        <v>0</v>
      </c>
      <c r="G173" s="12"/>
      <c r="H173" s="11">
        <v>518</v>
      </c>
      <c r="I173" s="11">
        <v>518</v>
      </c>
      <c r="J173" s="11">
        <f t="shared" si="15"/>
        <v>0</v>
      </c>
      <c r="K173" s="11">
        <v>518</v>
      </c>
      <c r="L173" s="11">
        <v>518</v>
      </c>
      <c r="M173" s="11">
        <f t="shared" si="17"/>
        <v>0</v>
      </c>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row>
    <row r="174" spans="1:248" s="44" customFormat="1" ht="63" x14ac:dyDescent="0.25">
      <c r="A174" s="59" t="s">
        <v>300</v>
      </c>
      <c r="B174" s="18" t="s">
        <v>304</v>
      </c>
      <c r="C174" s="11">
        <v>1113.5</v>
      </c>
      <c r="D174" s="11">
        <v>1113.5</v>
      </c>
      <c r="E174" s="11">
        <v>1113.5</v>
      </c>
      <c r="F174" s="11">
        <f t="shared" si="16"/>
        <v>0</v>
      </c>
      <c r="G174" s="12"/>
      <c r="H174" s="11">
        <v>1113.5</v>
      </c>
      <c r="I174" s="11">
        <v>1113.5</v>
      </c>
      <c r="J174" s="11">
        <f t="shared" si="15"/>
        <v>0</v>
      </c>
      <c r="K174" s="11">
        <v>0</v>
      </c>
      <c r="L174" s="11">
        <v>0</v>
      </c>
      <c r="M174" s="11">
        <f t="shared" si="17"/>
        <v>0</v>
      </c>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row>
    <row r="175" spans="1:248" s="13" customFormat="1" ht="47.25" x14ac:dyDescent="0.25">
      <c r="A175" s="59" t="s">
        <v>300</v>
      </c>
      <c r="B175" s="18" t="s">
        <v>305</v>
      </c>
      <c r="C175" s="11">
        <v>0</v>
      </c>
      <c r="D175" s="11">
        <v>0</v>
      </c>
      <c r="E175" s="11">
        <v>0</v>
      </c>
      <c r="F175" s="11">
        <f t="shared" si="16"/>
        <v>0</v>
      </c>
      <c r="G175" s="12"/>
      <c r="H175" s="19">
        <v>9356.7000000000007</v>
      </c>
      <c r="I175" s="19">
        <v>9356.7000000000007</v>
      </c>
      <c r="J175" s="11">
        <f t="shared" si="15"/>
        <v>0</v>
      </c>
      <c r="K175" s="19">
        <v>9356.7000000000007</v>
      </c>
      <c r="L175" s="19">
        <v>9356.7000000000007</v>
      </c>
      <c r="M175" s="11">
        <f t="shared" si="17"/>
        <v>0</v>
      </c>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row>
    <row r="176" spans="1:248" s="13" customFormat="1" ht="78.75" x14ac:dyDescent="0.25">
      <c r="A176" s="59" t="s">
        <v>300</v>
      </c>
      <c r="B176" s="18" t="s">
        <v>306</v>
      </c>
      <c r="C176" s="11">
        <v>0</v>
      </c>
      <c r="D176" s="11">
        <v>0</v>
      </c>
      <c r="E176" s="11">
        <v>0</v>
      </c>
      <c r="F176" s="11">
        <f t="shared" si="16"/>
        <v>0</v>
      </c>
      <c r="G176" s="12"/>
      <c r="H176" s="19">
        <v>2209.9</v>
      </c>
      <c r="I176" s="19">
        <v>2209.9</v>
      </c>
      <c r="J176" s="11">
        <f t="shared" si="15"/>
        <v>0</v>
      </c>
      <c r="K176" s="19">
        <v>0</v>
      </c>
      <c r="L176" s="19">
        <v>0</v>
      </c>
      <c r="M176" s="11">
        <f t="shared" si="17"/>
        <v>0</v>
      </c>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row>
    <row r="177" spans="1:248" s="13" customFormat="1" ht="47.25" x14ac:dyDescent="0.25">
      <c r="A177" s="59" t="s">
        <v>300</v>
      </c>
      <c r="B177" s="18" t="s">
        <v>307</v>
      </c>
      <c r="C177" s="11">
        <v>910.5</v>
      </c>
      <c r="D177" s="11">
        <v>910.5</v>
      </c>
      <c r="E177" s="11">
        <v>910.5</v>
      </c>
      <c r="F177" s="11">
        <f t="shared" si="16"/>
        <v>0</v>
      </c>
      <c r="G177" s="12"/>
      <c r="H177" s="19">
        <v>1033.7</v>
      </c>
      <c r="I177" s="19">
        <v>1033.7</v>
      </c>
      <c r="J177" s="11">
        <f t="shared" si="15"/>
        <v>0</v>
      </c>
      <c r="K177" s="19">
        <v>1109.9000000000001</v>
      </c>
      <c r="L177" s="19">
        <v>1109.9000000000001</v>
      </c>
      <c r="M177" s="11">
        <f t="shared" si="17"/>
        <v>0</v>
      </c>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row>
    <row r="178" spans="1:248" s="13" customFormat="1" ht="63" x14ac:dyDescent="0.25">
      <c r="A178" s="59" t="s">
        <v>300</v>
      </c>
      <c r="B178" s="18" t="s">
        <v>308</v>
      </c>
      <c r="C178" s="11">
        <v>4831.6000000000004</v>
      </c>
      <c r="D178" s="11">
        <v>4831.6000000000004</v>
      </c>
      <c r="E178" s="11">
        <v>4831.6000000000004</v>
      </c>
      <c r="F178" s="11">
        <f t="shared" si="16"/>
        <v>0</v>
      </c>
      <c r="G178" s="12"/>
      <c r="H178" s="11">
        <v>4831.6000000000004</v>
      </c>
      <c r="I178" s="11">
        <v>4831.6000000000004</v>
      </c>
      <c r="J178" s="11">
        <f t="shared" si="15"/>
        <v>0</v>
      </c>
      <c r="K178" s="11">
        <v>4831.6000000000004</v>
      </c>
      <c r="L178" s="11">
        <v>4831.6000000000004</v>
      </c>
      <c r="M178" s="11">
        <f t="shared" si="17"/>
        <v>0</v>
      </c>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row>
    <row r="179" spans="1:248" ht="63" x14ac:dyDescent="0.25">
      <c r="A179" s="56" t="s">
        <v>300</v>
      </c>
      <c r="B179" s="62" t="s">
        <v>309</v>
      </c>
      <c r="C179" s="11">
        <v>12486.1</v>
      </c>
      <c r="D179" s="11">
        <v>12486.1</v>
      </c>
      <c r="E179" s="11">
        <v>12486.1</v>
      </c>
      <c r="F179" s="11">
        <f t="shared" si="16"/>
        <v>0</v>
      </c>
      <c r="G179" s="12"/>
      <c r="H179" s="11">
        <v>12486.1</v>
      </c>
      <c r="I179" s="11">
        <v>12486.1</v>
      </c>
      <c r="J179" s="11">
        <f t="shared" si="15"/>
        <v>0</v>
      </c>
      <c r="K179" s="11">
        <v>12486.1</v>
      </c>
      <c r="L179" s="11">
        <v>12486.1</v>
      </c>
      <c r="M179" s="11">
        <f t="shared" si="17"/>
        <v>0</v>
      </c>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row>
    <row r="180" spans="1:248" ht="94.5" x14ac:dyDescent="0.25">
      <c r="A180" s="59" t="s">
        <v>310</v>
      </c>
      <c r="B180" s="18" t="s">
        <v>311</v>
      </c>
      <c r="C180" s="11">
        <v>3196.6</v>
      </c>
      <c r="D180" s="11">
        <v>3196.6</v>
      </c>
      <c r="E180" s="11">
        <v>3196.6</v>
      </c>
      <c r="F180" s="11">
        <f t="shared" si="16"/>
        <v>0</v>
      </c>
      <c r="G180" s="12"/>
      <c r="H180" s="11">
        <v>3196.6</v>
      </c>
      <c r="I180" s="11">
        <v>3196.6</v>
      </c>
      <c r="J180" s="11">
        <f t="shared" si="15"/>
        <v>0</v>
      </c>
      <c r="K180" s="11">
        <v>3196.6</v>
      </c>
      <c r="L180" s="11">
        <v>3196.6</v>
      </c>
      <c r="M180" s="11">
        <f t="shared" si="17"/>
        <v>0</v>
      </c>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row>
    <row r="181" spans="1:248" s="13" customFormat="1" ht="31.5" x14ac:dyDescent="0.25">
      <c r="A181" s="59" t="s">
        <v>300</v>
      </c>
      <c r="B181" s="18" t="s">
        <v>312</v>
      </c>
      <c r="C181" s="11">
        <v>343</v>
      </c>
      <c r="D181" s="11">
        <v>343</v>
      </c>
      <c r="E181" s="11">
        <v>343</v>
      </c>
      <c r="F181" s="11">
        <f t="shared" si="16"/>
        <v>0</v>
      </c>
      <c r="G181" s="12"/>
      <c r="H181" s="11">
        <v>343</v>
      </c>
      <c r="I181" s="11">
        <v>343</v>
      </c>
      <c r="J181" s="11">
        <f t="shared" si="15"/>
        <v>0</v>
      </c>
      <c r="K181" s="11">
        <v>0</v>
      </c>
      <c r="L181" s="11">
        <v>0</v>
      </c>
      <c r="M181" s="11">
        <f t="shared" si="17"/>
        <v>0</v>
      </c>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row>
    <row r="182" spans="1:248" s="13" customFormat="1" ht="63" x14ac:dyDescent="0.25">
      <c r="A182" s="59" t="s">
        <v>300</v>
      </c>
      <c r="B182" s="63" t="s">
        <v>313</v>
      </c>
      <c r="C182" s="11">
        <v>3606.8</v>
      </c>
      <c r="D182" s="11">
        <v>3606.8</v>
      </c>
      <c r="E182" s="11">
        <v>3606.8</v>
      </c>
      <c r="F182" s="11">
        <f t="shared" si="16"/>
        <v>0</v>
      </c>
      <c r="G182" s="12"/>
      <c r="H182" s="11">
        <v>3606.8</v>
      </c>
      <c r="I182" s="11">
        <v>3606.8</v>
      </c>
      <c r="J182" s="11">
        <f t="shared" si="15"/>
        <v>0</v>
      </c>
      <c r="K182" s="11">
        <v>3606.8</v>
      </c>
      <c r="L182" s="11">
        <v>3606.8</v>
      </c>
      <c r="M182" s="11">
        <f t="shared" si="17"/>
        <v>0</v>
      </c>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row>
    <row r="183" spans="1:248" s="13" customFormat="1" ht="63" x14ac:dyDescent="0.25">
      <c r="A183" s="59" t="s">
        <v>300</v>
      </c>
      <c r="B183" s="63" t="s">
        <v>314</v>
      </c>
      <c r="C183" s="11">
        <v>2187</v>
      </c>
      <c r="D183" s="11">
        <v>2187</v>
      </c>
      <c r="E183" s="11">
        <v>2187</v>
      </c>
      <c r="F183" s="11">
        <f t="shared" si="16"/>
        <v>0</v>
      </c>
      <c r="G183" s="12"/>
      <c r="H183" s="11">
        <v>2187</v>
      </c>
      <c r="I183" s="11">
        <v>2187</v>
      </c>
      <c r="J183" s="11">
        <f t="shared" si="15"/>
        <v>0</v>
      </c>
      <c r="K183" s="11">
        <v>0</v>
      </c>
      <c r="L183" s="11">
        <v>0</v>
      </c>
      <c r="M183" s="11">
        <f t="shared" si="17"/>
        <v>0</v>
      </c>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row>
    <row r="184" spans="1:248" s="13" customFormat="1" ht="63" x14ac:dyDescent="0.25">
      <c r="A184" s="56" t="s">
        <v>300</v>
      </c>
      <c r="B184" s="62" t="s">
        <v>315</v>
      </c>
      <c r="C184" s="11">
        <v>697.6</v>
      </c>
      <c r="D184" s="11">
        <v>697.6</v>
      </c>
      <c r="E184" s="11">
        <v>697.6</v>
      </c>
      <c r="F184" s="11">
        <f t="shared" si="16"/>
        <v>0</v>
      </c>
      <c r="G184" s="12"/>
      <c r="H184" s="19">
        <v>697.6</v>
      </c>
      <c r="I184" s="19">
        <v>697.6</v>
      </c>
      <c r="J184" s="11">
        <f t="shared" si="15"/>
        <v>0</v>
      </c>
      <c r="K184" s="19">
        <v>697.6</v>
      </c>
      <c r="L184" s="19">
        <v>697.6</v>
      </c>
      <c r="M184" s="11">
        <f t="shared" si="17"/>
        <v>0</v>
      </c>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row>
    <row r="185" spans="1:248" s="13" customFormat="1" ht="63" x14ac:dyDescent="0.25">
      <c r="A185" s="56" t="s">
        <v>316</v>
      </c>
      <c r="B185" s="62" t="s">
        <v>317</v>
      </c>
      <c r="C185" s="11">
        <v>0</v>
      </c>
      <c r="D185" s="11">
        <v>0</v>
      </c>
      <c r="E185" s="11">
        <v>0</v>
      </c>
      <c r="F185" s="11">
        <f t="shared" si="16"/>
        <v>0</v>
      </c>
      <c r="G185" s="12"/>
      <c r="H185" s="19">
        <v>2293.1</v>
      </c>
      <c r="I185" s="19">
        <v>2293.1</v>
      </c>
      <c r="J185" s="11">
        <f t="shared" si="15"/>
        <v>0</v>
      </c>
      <c r="K185" s="19">
        <v>0</v>
      </c>
      <c r="L185" s="19">
        <v>0</v>
      </c>
      <c r="M185" s="11">
        <f t="shared" si="17"/>
        <v>0</v>
      </c>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row>
    <row r="186" spans="1:248" ht="31.5" x14ac:dyDescent="0.25">
      <c r="A186" s="8" t="s">
        <v>318</v>
      </c>
      <c r="B186" s="9" t="s">
        <v>319</v>
      </c>
      <c r="C186" s="10">
        <f>SUM(C187:C229)</f>
        <v>2772017.1999999993</v>
      </c>
      <c r="D186" s="10">
        <f>SUM(D187:D229)</f>
        <v>2774379.3</v>
      </c>
      <c r="E186" s="10">
        <f>SUM(E187:E229)</f>
        <v>2739907.0999999996</v>
      </c>
      <c r="F186" s="11">
        <f t="shared" si="16"/>
        <v>-34472.200000000186</v>
      </c>
      <c r="G186" s="12"/>
      <c r="H186" s="10">
        <f>SUM(H187:H229)</f>
        <v>2811608.5999999996</v>
      </c>
      <c r="I186" s="10">
        <f>SUM(I187:I229)</f>
        <v>2811608.5999999996</v>
      </c>
      <c r="J186" s="11">
        <f t="shared" si="15"/>
        <v>0</v>
      </c>
      <c r="K186" s="10">
        <f>SUM(K187:K229)</f>
        <v>2856364.0999999996</v>
      </c>
      <c r="L186" s="10">
        <f>SUM(L187:L229)</f>
        <v>2856364.0999999996</v>
      </c>
      <c r="M186" s="11">
        <f t="shared" si="17"/>
        <v>0</v>
      </c>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row>
    <row r="187" spans="1:248" ht="47.25" x14ac:dyDescent="0.25">
      <c r="A187" s="6" t="s">
        <v>320</v>
      </c>
      <c r="B187" s="18" t="s">
        <v>321</v>
      </c>
      <c r="C187" s="11">
        <v>9870.1</v>
      </c>
      <c r="D187" s="11">
        <v>9870.1</v>
      </c>
      <c r="E187" s="11">
        <v>9870.1</v>
      </c>
      <c r="F187" s="11">
        <f t="shared" si="16"/>
        <v>0</v>
      </c>
      <c r="G187" s="12"/>
      <c r="H187" s="19">
        <v>10248.200000000001</v>
      </c>
      <c r="I187" s="19">
        <v>10248.200000000001</v>
      </c>
      <c r="J187" s="11">
        <f t="shared" si="15"/>
        <v>0</v>
      </c>
      <c r="K187" s="19">
        <v>10641.5</v>
      </c>
      <c r="L187" s="19">
        <v>10641.5</v>
      </c>
      <c r="M187" s="11">
        <f t="shared" si="17"/>
        <v>0</v>
      </c>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row>
    <row r="188" spans="1:248" ht="47.25" x14ac:dyDescent="0.25">
      <c r="A188" s="6" t="s">
        <v>322</v>
      </c>
      <c r="B188" s="18" t="s">
        <v>323</v>
      </c>
      <c r="C188" s="11">
        <v>243196.6</v>
      </c>
      <c r="D188" s="11">
        <v>243196.6</v>
      </c>
      <c r="E188" s="11">
        <v>243196.6</v>
      </c>
      <c r="F188" s="11">
        <f t="shared" si="16"/>
        <v>0</v>
      </c>
      <c r="G188" s="12"/>
      <c r="H188" s="19">
        <v>253880.4</v>
      </c>
      <c r="I188" s="19">
        <v>253880.4</v>
      </c>
      <c r="J188" s="11">
        <f t="shared" si="15"/>
        <v>0</v>
      </c>
      <c r="K188" s="19">
        <v>267454.40000000002</v>
      </c>
      <c r="L188" s="19">
        <v>267454.40000000002</v>
      </c>
      <c r="M188" s="11">
        <f t="shared" si="17"/>
        <v>0</v>
      </c>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row>
    <row r="189" spans="1:248" ht="63" x14ac:dyDescent="0.25">
      <c r="A189" s="6" t="s">
        <v>324</v>
      </c>
      <c r="B189" s="18" t="s">
        <v>325</v>
      </c>
      <c r="C189" s="11">
        <v>4390.1000000000004</v>
      </c>
      <c r="D189" s="11">
        <v>4390.1000000000004</v>
      </c>
      <c r="E189" s="11">
        <v>4390.1000000000004</v>
      </c>
      <c r="F189" s="11">
        <f t="shared" si="16"/>
        <v>0</v>
      </c>
      <c r="G189" s="12"/>
      <c r="H189" s="11">
        <v>4390.1000000000004</v>
      </c>
      <c r="I189" s="11">
        <v>4390.1000000000004</v>
      </c>
      <c r="J189" s="11">
        <f t="shared" si="15"/>
        <v>0</v>
      </c>
      <c r="K189" s="11">
        <v>4390.1000000000004</v>
      </c>
      <c r="L189" s="11">
        <v>4390.1000000000004</v>
      </c>
      <c r="M189" s="11">
        <f t="shared" si="17"/>
        <v>0</v>
      </c>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row>
    <row r="190" spans="1:248" ht="63" x14ac:dyDescent="0.25">
      <c r="A190" s="6" t="s">
        <v>324</v>
      </c>
      <c r="B190" s="18" t="s">
        <v>326</v>
      </c>
      <c r="C190" s="11">
        <v>236.4</v>
      </c>
      <c r="D190" s="11">
        <v>236.4</v>
      </c>
      <c r="E190" s="11">
        <v>236.4</v>
      </c>
      <c r="F190" s="11">
        <f t="shared" si="16"/>
        <v>0</v>
      </c>
      <c r="G190" s="12"/>
      <c r="H190" s="11">
        <v>236.4</v>
      </c>
      <c r="I190" s="11">
        <v>236.4</v>
      </c>
      <c r="J190" s="11">
        <f t="shared" si="15"/>
        <v>0</v>
      </c>
      <c r="K190" s="11">
        <v>236.4</v>
      </c>
      <c r="L190" s="11">
        <v>236.4</v>
      </c>
      <c r="M190" s="11">
        <f t="shared" si="17"/>
        <v>0</v>
      </c>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row>
    <row r="191" spans="1:248" ht="78.75" x14ac:dyDescent="0.25">
      <c r="A191" s="6" t="s">
        <v>324</v>
      </c>
      <c r="B191" s="18" t="s">
        <v>327</v>
      </c>
      <c r="C191" s="11">
        <v>124.2</v>
      </c>
      <c r="D191" s="11">
        <v>124.2</v>
      </c>
      <c r="E191" s="11">
        <v>124.2</v>
      </c>
      <c r="F191" s="11">
        <f t="shared" si="16"/>
        <v>0</v>
      </c>
      <c r="G191" s="12"/>
      <c r="H191" s="19">
        <v>124.2</v>
      </c>
      <c r="I191" s="19">
        <v>124.2</v>
      </c>
      <c r="J191" s="11">
        <f t="shared" si="15"/>
        <v>0</v>
      </c>
      <c r="K191" s="19">
        <v>124.2</v>
      </c>
      <c r="L191" s="19">
        <v>124.2</v>
      </c>
      <c r="M191" s="11">
        <f t="shared" si="17"/>
        <v>0</v>
      </c>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row>
    <row r="192" spans="1:248" ht="63" x14ac:dyDescent="0.25">
      <c r="A192" s="6" t="s">
        <v>324</v>
      </c>
      <c r="B192" s="18" t="s">
        <v>328</v>
      </c>
      <c r="C192" s="11">
        <v>731.9</v>
      </c>
      <c r="D192" s="11">
        <v>731.9</v>
      </c>
      <c r="E192" s="11">
        <v>731.9</v>
      </c>
      <c r="F192" s="11">
        <f t="shared" si="16"/>
        <v>0</v>
      </c>
      <c r="G192" s="12"/>
      <c r="H192" s="19">
        <v>731.9</v>
      </c>
      <c r="I192" s="19">
        <v>731.9</v>
      </c>
      <c r="J192" s="11">
        <f t="shared" si="15"/>
        <v>0</v>
      </c>
      <c r="K192" s="19">
        <v>731.9</v>
      </c>
      <c r="L192" s="19">
        <v>731.9</v>
      </c>
      <c r="M192" s="11">
        <f t="shared" si="17"/>
        <v>0</v>
      </c>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row>
    <row r="193" spans="1:248" ht="47.25" x14ac:dyDescent="0.25">
      <c r="A193" s="6" t="s">
        <v>324</v>
      </c>
      <c r="B193" s="18" t="s">
        <v>329</v>
      </c>
      <c r="C193" s="11">
        <v>1182.7</v>
      </c>
      <c r="D193" s="11">
        <v>1182.7</v>
      </c>
      <c r="E193" s="11">
        <v>1182.7</v>
      </c>
      <c r="F193" s="11">
        <f t="shared" si="16"/>
        <v>0</v>
      </c>
      <c r="G193" s="12"/>
      <c r="H193" s="11">
        <v>1182.7</v>
      </c>
      <c r="I193" s="11">
        <v>1182.7</v>
      </c>
      <c r="J193" s="11">
        <f t="shared" si="15"/>
        <v>0</v>
      </c>
      <c r="K193" s="11">
        <v>1182.7</v>
      </c>
      <c r="L193" s="11">
        <v>1182.7</v>
      </c>
      <c r="M193" s="11">
        <f t="shared" si="17"/>
        <v>0</v>
      </c>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row>
    <row r="194" spans="1:248" ht="189" x14ac:dyDescent="0.25">
      <c r="A194" s="6" t="s">
        <v>324</v>
      </c>
      <c r="B194" s="18" t="s">
        <v>330</v>
      </c>
      <c r="C194" s="11">
        <v>0</v>
      </c>
      <c r="D194" s="11">
        <v>72.400000000000006</v>
      </c>
      <c r="E194" s="11">
        <v>72.400000000000006</v>
      </c>
      <c r="F194" s="11">
        <f t="shared" si="16"/>
        <v>0</v>
      </c>
      <c r="G194" s="12"/>
      <c r="H194" s="11">
        <v>70.3</v>
      </c>
      <c r="I194" s="11">
        <v>70.3</v>
      </c>
      <c r="J194" s="11">
        <f t="shared" si="15"/>
        <v>0</v>
      </c>
      <c r="K194" s="11">
        <v>70.3</v>
      </c>
      <c r="L194" s="11">
        <v>70.3</v>
      </c>
      <c r="M194" s="11">
        <f t="shared" si="17"/>
        <v>0</v>
      </c>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row>
    <row r="195" spans="1:248" s="64" customFormat="1" ht="63" x14ac:dyDescent="0.25">
      <c r="A195" s="6" t="s">
        <v>331</v>
      </c>
      <c r="B195" s="18" t="s">
        <v>332</v>
      </c>
      <c r="C195" s="11">
        <v>8465.7000000000007</v>
      </c>
      <c r="D195" s="11">
        <v>8465.7000000000007</v>
      </c>
      <c r="E195" s="11">
        <v>8465.7000000000007</v>
      </c>
      <c r="F195" s="11">
        <f t="shared" si="16"/>
        <v>0</v>
      </c>
      <c r="G195" s="12"/>
      <c r="H195" s="11">
        <v>8465.7000000000007</v>
      </c>
      <c r="I195" s="11">
        <v>8465.7000000000007</v>
      </c>
      <c r="J195" s="11">
        <f t="shared" si="15"/>
        <v>0</v>
      </c>
      <c r="K195" s="11">
        <v>8465.7000000000007</v>
      </c>
      <c r="L195" s="11">
        <v>8465.7000000000007</v>
      </c>
      <c r="M195" s="11">
        <f t="shared" si="17"/>
        <v>0</v>
      </c>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row>
    <row r="196" spans="1:248" s="64" customFormat="1" ht="157.5" x14ac:dyDescent="0.25">
      <c r="A196" s="6" t="s">
        <v>331</v>
      </c>
      <c r="B196" s="18" t="s">
        <v>333</v>
      </c>
      <c r="C196" s="11">
        <v>348</v>
      </c>
      <c r="D196" s="11">
        <v>348</v>
      </c>
      <c r="E196" s="11">
        <v>640</v>
      </c>
      <c r="F196" s="11">
        <f t="shared" si="16"/>
        <v>292</v>
      </c>
      <c r="G196" s="12" t="s">
        <v>243</v>
      </c>
      <c r="H196" s="11">
        <v>348</v>
      </c>
      <c r="I196" s="11">
        <v>348</v>
      </c>
      <c r="J196" s="11">
        <f t="shared" si="15"/>
        <v>0</v>
      </c>
      <c r="K196" s="11">
        <v>348</v>
      </c>
      <c r="L196" s="11">
        <v>348</v>
      </c>
      <c r="M196" s="11">
        <f t="shared" si="17"/>
        <v>0</v>
      </c>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row>
    <row r="197" spans="1:248" ht="83.25" customHeight="1" x14ac:dyDescent="0.25">
      <c r="A197" s="6" t="s">
        <v>331</v>
      </c>
      <c r="B197" s="18" t="s">
        <v>334</v>
      </c>
      <c r="C197" s="11">
        <v>8857.2999999999993</v>
      </c>
      <c r="D197" s="11">
        <v>8857.2999999999993</v>
      </c>
      <c r="E197" s="11">
        <v>8857.2999999999993</v>
      </c>
      <c r="F197" s="11">
        <f t="shared" si="16"/>
        <v>0</v>
      </c>
      <c r="G197" s="12"/>
      <c r="H197" s="19">
        <v>9181.5</v>
      </c>
      <c r="I197" s="19">
        <v>9181.5</v>
      </c>
      <c r="J197" s="11">
        <f t="shared" si="15"/>
        <v>0</v>
      </c>
      <c r="K197" s="19">
        <v>9517.6</v>
      </c>
      <c r="L197" s="19">
        <v>9517.6</v>
      </c>
      <c r="M197" s="11">
        <f t="shared" si="17"/>
        <v>0</v>
      </c>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row>
    <row r="198" spans="1:248" ht="69" customHeight="1" x14ac:dyDescent="0.25">
      <c r="A198" s="6" t="s">
        <v>331</v>
      </c>
      <c r="B198" s="18" t="s">
        <v>335</v>
      </c>
      <c r="C198" s="11">
        <v>7736.5</v>
      </c>
      <c r="D198" s="11">
        <v>7736.5</v>
      </c>
      <c r="E198" s="11">
        <v>7736.5</v>
      </c>
      <c r="F198" s="11">
        <f t="shared" si="16"/>
        <v>0</v>
      </c>
      <c r="G198" s="12"/>
      <c r="H198" s="19">
        <v>7736.5</v>
      </c>
      <c r="I198" s="19">
        <v>7736.5</v>
      </c>
      <c r="J198" s="11">
        <f t="shared" si="15"/>
        <v>0</v>
      </c>
      <c r="K198" s="19">
        <v>7736.5</v>
      </c>
      <c r="L198" s="19">
        <v>7736.5</v>
      </c>
      <c r="M198" s="11">
        <f t="shared" si="17"/>
        <v>0</v>
      </c>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row>
    <row r="199" spans="1:248" ht="47.25" x14ac:dyDescent="0.25">
      <c r="A199" s="6" t="s">
        <v>331</v>
      </c>
      <c r="B199" s="18" t="s">
        <v>336</v>
      </c>
      <c r="C199" s="11">
        <v>45797.1</v>
      </c>
      <c r="D199" s="11">
        <v>45797.1</v>
      </c>
      <c r="E199" s="11">
        <v>45797.1</v>
      </c>
      <c r="F199" s="11">
        <f t="shared" si="16"/>
        <v>0</v>
      </c>
      <c r="G199" s="12"/>
      <c r="H199" s="19">
        <v>54576.3</v>
      </c>
      <c r="I199" s="19">
        <v>54576.3</v>
      </c>
      <c r="J199" s="11">
        <f t="shared" si="15"/>
        <v>0</v>
      </c>
      <c r="K199" s="19">
        <v>54871.3</v>
      </c>
      <c r="L199" s="19">
        <v>54871.3</v>
      </c>
      <c r="M199" s="11">
        <f t="shared" si="17"/>
        <v>0</v>
      </c>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row>
    <row r="200" spans="1:248" ht="63" x14ac:dyDescent="0.25">
      <c r="A200" s="6" t="s">
        <v>331</v>
      </c>
      <c r="B200" s="18" t="s">
        <v>337</v>
      </c>
      <c r="C200" s="11">
        <v>2331.9</v>
      </c>
      <c r="D200" s="11">
        <v>2331.9</v>
      </c>
      <c r="E200" s="11">
        <v>2331.9</v>
      </c>
      <c r="F200" s="11">
        <f t="shared" si="16"/>
        <v>0</v>
      </c>
      <c r="G200" s="12"/>
      <c r="H200" s="11">
        <v>2331.9</v>
      </c>
      <c r="I200" s="11">
        <v>2331.9</v>
      </c>
      <c r="J200" s="11">
        <f t="shared" si="15"/>
        <v>0</v>
      </c>
      <c r="K200" s="11">
        <v>2331.9</v>
      </c>
      <c r="L200" s="11">
        <v>2331.9</v>
      </c>
      <c r="M200" s="11">
        <f t="shared" si="17"/>
        <v>0</v>
      </c>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row>
    <row r="201" spans="1:248" ht="63" x14ac:dyDescent="0.25">
      <c r="A201" s="59" t="s">
        <v>331</v>
      </c>
      <c r="B201" s="35" t="s">
        <v>338</v>
      </c>
      <c r="C201" s="11">
        <v>0.6</v>
      </c>
      <c r="D201" s="11">
        <v>0.6</v>
      </c>
      <c r="E201" s="11">
        <v>0.6</v>
      </c>
      <c r="F201" s="11">
        <f t="shared" si="16"/>
        <v>0</v>
      </c>
      <c r="G201" s="12"/>
      <c r="H201" s="19">
        <v>0.6</v>
      </c>
      <c r="I201" s="19">
        <v>0.6</v>
      </c>
      <c r="J201" s="11">
        <f t="shared" si="15"/>
        <v>0</v>
      </c>
      <c r="K201" s="19">
        <v>0.6</v>
      </c>
      <c r="L201" s="19">
        <v>0.6</v>
      </c>
      <c r="M201" s="11">
        <f t="shared" si="17"/>
        <v>0</v>
      </c>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row>
    <row r="202" spans="1:248" ht="63" x14ac:dyDescent="0.25">
      <c r="A202" s="59" t="s">
        <v>331</v>
      </c>
      <c r="B202" s="35" t="s">
        <v>339</v>
      </c>
      <c r="C202" s="11">
        <v>18910.2</v>
      </c>
      <c r="D202" s="11">
        <v>18910.2</v>
      </c>
      <c r="E202" s="11">
        <v>17860.2</v>
      </c>
      <c r="F202" s="11">
        <f t="shared" si="16"/>
        <v>-1050</v>
      </c>
      <c r="G202" s="12" t="s">
        <v>243</v>
      </c>
      <c r="H202" s="11">
        <v>19665.400000000001</v>
      </c>
      <c r="I202" s="11">
        <v>19665.400000000001</v>
      </c>
      <c r="J202" s="11">
        <f t="shared" si="15"/>
        <v>0</v>
      </c>
      <c r="K202" s="11">
        <v>20450.8</v>
      </c>
      <c r="L202" s="11">
        <v>20450.8</v>
      </c>
      <c r="M202" s="11">
        <f t="shared" si="17"/>
        <v>0</v>
      </c>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row>
    <row r="203" spans="1:248" ht="63" x14ac:dyDescent="0.25">
      <c r="A203" s="6" t="s">
        <v>331</v>
      </c>
      <c r="B203" s="18" t="s">
        <v>340</v>
      </c>
      <c r="C203" s="11">
        <v>25783</v>
      </c>
      <c r="D203" s="11">
        <v>25783</v>
      </c>
      <c r="E203" s="11">
        <v>25783</v>
      </c>
      <c r="F203" s="11">
        <f t="shared" si="16"/>
        <v>0</v>
      </c>
      <c r="G203" s="12"/>
      <c r="H203" s="19">
        <v>26608.6</v>
      </c>
      <c r="I203" s="19">
        <v>26608.6</v>
      </c>
      <c r="J203" s="11">
        <f t="shared" si="15"/>
        <v>0</v>
      </c>
      <c r="K203" s="19">
        <v>27795.4</v>
      </c>
      <c r="L203" s="19">
        <v>27795.4</v>
      </c>
      <c r="M203" s="11">
        <f t="shared" si="17"/>
        <v>0</v>
      </c>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row>
    <row r="204" spans="1:248" ht="63" x14ac:dyDescent="0.25">
      <c r="A204" s="6" t="s">
        <v>331</v>
      </c>
      <c r="B204" s="18" t="s">
        <v>341</v>
      </c>
      <c r="C204" s="11">
        <v>181841.9</v>
      </c>
      <c r="D204" s="11">
        <v>181841.9</v>
      </c>
      <c r="E204" s="11">
        <v>173926.7</v>
      </c>
      <c r="F204" s="11">
        <f t="shared" si="16"/>
        <v>-7915.1999999999825</v>
      </c>
      <c r="G204" s="12" t="s">
        <v>243</v>
      </c>
      <c r="H204" s="19">
        <v>189115.5</v>
      </c>
      <c r="I204" s="19">
        <v>189115.5</v>
      </c>
      <c r="J204" s="11">
        <f t="shared" si="15"/>
        <v>0</v>
      </c>
      <c r="K204" s="19">
        <v>196680.2</v>
      </c>
      <c r="L204" s="19">
        <v>196680.2</v>
      </c>
      <c r="M204" s="11">
        <f t="shared" si="17"/>
        <v>0</v>
      </c>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row>
    <row r="205" spans="1:248" ht="63" x14ac:dyDescent="0.25">
      <c r="A205" s="6" t="s">
        <v>331</v>
      </c>
      <c r="B205" s="18" t="s">
        <v>342</v>
      </c>
      <c r="C205" s="11">
        <v>130865</v>
      </c>
      <c r="D205" s="11">
        <v>130865</v>
      </c>
      <c r="E205" s="11">
        <v>127308.3</v>
      </c>
      <c r="F205" s="11">
        <f t="shared" si="16"/>
        <v>-3556.6999999999971</v>
      </c>
      <c r="G205" s="12" t="s">
        <v>243</v>
      </c>
      <c r="H205" s="19">
        <v>136099.6</v>
      </c>
      <c r="I205" s="19">
        <v>136099.6</v>
      </c>
      <c r="J205" s="11">
        <f t="shared" si="15"/>
        <v>0</v>
      </c>
      <c r="K205" s="19">
        <v>141543.6</v>
      </c>
      <c r="L205" s="19">
        <v>141543.6</v>
      </c>
      <c r="M205" s="11">
        <f t="shared" si="17"/>
        <v>0</v>
      </c>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row>
    <row r="206" spans="1:248" ht="78.75" x14ac:dyDescent="0.25">
      <c r="A206" s="6" t="s">
        <v>331</v>
      </c>
      <c r="B206" s="18" t="s">
        <v>343</v>
      </c>
      <c r="C206" s="11">
        <v>0</v>
      </c>
      <c r="D206" s="11">
        <v>0</v>
      </c>
      <c r="E206" s="11">
        <v>0</v>
      </c>
      <c r="F206" s="11">
        <f t="shared" si="16"/>
        <v>0</v>
      </c>
      <c r="G206" s="12"/>
      <c r="H206" s="19">
        <v>0</v>
      </c>
      <c r="I206" s="19">
        <v>0</v>
      </c>
      <c r="J206" s="11">
        <f t="shared" ref="J206:J241" si="18">I206-H206</f>
        <v>0</v>
      </c>
      <c r="K206" s="19">
        <v>0</v>
      </c>
      <c r="L206" s="19">
        <v>0</v>
      </c>
      <c r="M206" s="11">
        <f t="shared" si="17"/>
        <v>0</v>
      </c>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row>
    <row r="207" spans="1:248" ht="78.75" x14ac:dyDescent="0.25">
      <c r="A207" s="6" t="s">
        <v>331</v>
      </c>
      <c r="B207" s="18" t="s">
        <v>344</v>
      </c>
      <c r="C207" s="11">
        <v>320.7</v>
      </c>
      <c r="D207" s="11">
        <v>320.7</v>
      </c>
      <c r="E207" s="11">
        <v>320.7</v>
      </c>
      <c r="F207" s="11">
        <f t="shared" si="16"/>
        <v>0</v>
      </c>
      <c r="G207" s="12"/>
      <c r="H207" s="19">
        <v>333.5</v>
      </c>
      <c r="I207" s="19">
        <v>333.5</v>
      </c>
      <c r="J207" s="11">
        <f t="shared" si="18"/>
        <v>0</v>
      </c>
      <c r="K207" s="19">
        <v>346.8</v>
      </c>
      <c r="L207" s="19">
        <v>346.8</v>
      </c>
      <c r="M207" s="11">
        <f t="shared" si="17"/>
        <v>0</v>
      </c>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row>
    <row r="208" spans="1:248" ht="78.75" x14ac:dyDescent="0.25">
      <c r="A208" s="6" t="s">
        <v>331</v>
      </c>
      <c r="B208" s="18" t="s">
        <v>345</v>
      </c>
      <c r="C208" s="11">
        <v>24.6</v>
      </c>
      <c r="D208" s="11">
        <v>24.6</v>
      </c>
      <c r="E208" s="11">
        <v>24.6</v>
      </c>
      <c r="F208" s="11">
        <f t="shared" si="16"/>
        <v>0</v>
      </c>
      <c r="G208" s="12"/>
      <c r="H208" s="19">
        <v>24.6</v>
      </c>
      <c r="I208" s="19">
        <v>24.6</v>
      </c>
      <c r="J208" s="11">
        <f t="shared" si="18"/>
        <v>0</v>
      </c>
      <c r="K208" s="19">
        <v>24.6</v>
      </c>
      <c r="L208" s="19">
        <v>24.6</v>
      </c>
      <c r="M208" s="11">
        <f t="shared" si="17"/>
        <v>0</v>
      </c>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row>
    <row r="209" spans="1:248" ht="141.75" x14ac:dyDescent="0.25">
      <c r="A209" s="6" t="s">
        <v>331</v>
      </c>
      <c r="B209" s="18" t="s">
        <v>346</v>
      </c>
      <c r="C209" s="11">
        <v>111</v>
      </c>
      <c r="D209" s="11">
        <v>111</v>
      </c>
      <c r="E209" s="11">
        <v>126</v>
      </c>
      <c r="F209" s="11">
        <f t="shared" si="16"/>
        <v>15</v>
      </c>
      <c r="G209" s="12" t="s">
        <v>243</v>
      </c>
      <c r="H209" s="19">
        <v>111</v>
      </c>
      <c r="I209" s="19">
        <v>111</v>
      </c>
      <c r="J209" s="11">
        <f t="shared" si="18"/>
        <v>0</v>
      </c>
      <c r="K209" s="19">
        <v>111</v>
      </c>
      <c r="L209" s="19">
        <v>111</v>
      </c>
      <c r="M209" s="11">
        <f t="shared" si="17"/>
        <v>0</v>
      </c>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row>
    <row r="210" spans="1:248" ht="189" x14ac:dyDescent="0.25">
      <c r="A210" s="6" t="s">
        <v>331</v>
      </c>
      <c r="B210" s="18" t="s">
        <v>347</v>
      </c>
      <c r="C210" s="11">
        <v>924.8</v>
      </c>
      <c r="D210" s="11">
        <v>924.8</v>
      </c>
      <c r="E210" s="11">
        <v>924.8</v>
      </c>
      <c r="F210" s="11">
        <f t="shared" si="16"/>
        <v>0</v>
      </c>
      <c r="G210" s="12"/>
      <c r="H210" s="19">
        <v>924.8</v>
      </c>
      <c r="I210" s="19">
        <v>924.8</v>
      </c>
      <c r="J210" s="11">
        <f t="shared" si="18"/>
        <v>0</v>
      </c>
      <c r="K210" s="19">
        <v>924.8</v>
      </c>
      <c r="L210" s="19">
        <v>924.8</v>
      </c>
      <c r="M210" s="11">
        <f t="shared" si="17"/>
        <v>0</v>
      </c>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row>
    <row r="211" spans="1:248" ht="63" x14ac:dyDescent="0.25">
      <c r="A211" s="6" t="s">
        <v>331</v>
      </c>
      <c r="B211" s="65" t="s">
        <v>348</v>
      </c>
      <c r="C211" s="11">
        <v>139.5</v>
      </c>
      <c r="D211" s="11">
        <v>139.5</v>
      </c>
      <c r="E211" s="11">
        <v>139.5</v>
      </c>
      <c r="F211" s="11">
        <f t="shared" si="16"/>
        <v>0</v>
      </c>
      <c r="G211" s="12"/>
      <c r="H211" s="19">
        <v>145</v>
      </c>
      <c r="I211" s="19">
        <v>145</v>
      </c>
      <c r="J211" s="11">
        <f t="shared" si="18"/>
        <v>0</v>
      </c>
      <c r="K211" s="19">
        <v>145</v>
      </c>
      <c r="L211" s="19">
        <v>145</v>
      </c>
      <c r="M211" s="11">
        <f t="shared" si="17"/>
        <v>0</v>
      </c>
    </row>
    <row r="212" spans="1:248" ht="94.5" x14ac:dyDescent="0.25">
      <c r="A212" s="6" t="s">
        <v>331</v>
      </c>
      <c r="B212" s="65" t="s">
        <v>349</v>
      </c>
      <c r="C212" s="11">
        <v>0</v>
      </c>
      <c r="D212" s="11">
        <v>17688.400000000001</v>
      </c>
      <c r="E212" s="11">
        <v>17688.400000000001</v>
      </c>
      <c r="F212" s="11">
        <f t="shared" si="16"/>
        <v>0</v>
      </c>
      <c r="G212" s="12"/>
      <c r="H212" s="19">
        <v>19331.099999999999</v>
      </c>
      <c r="I212" s="19">
        <v>19331.099999999999</v>
      </c>
      <c r="J212" s="11">
        <f t="shared" si="18"/>
        <v>0</v>
      </c>
      <c r="K212" s="19">
        <v>18639.099999999999</v>
      </c>
      <c r="L212" s="19">
        <v>18639.099999999999</v>
      </c>
      <c r="M212" s="11">
        <f t="shared" si="17"/>
        <v>0</v>
      </c>
    </row>
    <row r="213" spans="1:248" ht="126" x14ac:dyDescent="0.25">
      <c r="A213" s="6" t="s">
        <v>350</v>
      </c>
      <c r="B213" s="18" t="s">
        <v>351</v>
      </c>
      <c r="C213" s="11">
        <v>3287.2</v>
      </c>
      <c r="D213" s="11">
        <v>3287.2</v>
      </c>
      <c r="E213" s="11">
        <v>3287.2</v>
      </c>
      <c r="F213" s="11">
        <f t="shared" si="16"/>
        <v>0</v>
      </c>
      <c r="G213" s="12"/>
      <c r="H213" s="11">
        <v>3287.2</v>
      </c>
      <c r="I213" s="11">
        <v>3287.2</v>
      </c>
      <c r="J213" s="11">
        <f t="shared" si="18"/>
        <v>0</v>
      </c>
      <c r="K213" s="11">
        <v>3287.2</v>
      </c>
      <c r="L213" s="11">
        <v>3287.2</v>
      </c>
      <c r="M213" s="11">
        <f t="shared" si="17"/>
        <v>0</v>
      </c>
    </row>
    <row r="214" spans="1:248" ht="110.25" x14ac:dyDescent="0.25">
      <c r="A214" s="6" t="s">
        <v>350</v>
      </c>
      <c r="B214" s="18" t="s">
        <v>352</v>
      </c>
      <c r="C214" s="11">
        <v>4800.2</v>
      </c>
      <c r="D214" s="11">
        <v>4800.2</v>
      </c>
      <c r="E214" s="11">
        <v>4800.2</v>
      </c>
      <c r="F214" s="11">
        <f t="shared" si="16"/>
        <v>0</v>
      </c>
      <c r="G214" s="12"/>
      <c r="H214" s="11">
        <v>4814.1000000000004</v>
      </c>
      <c r="I214" s="11">
        <v>4814.1000000000004</v>
      </c>
      <c r="J214" s="11">
        <f t="shared" si="18"/>
        <v>0</v>
      </c>
      <c r="K214" s="11">
        <v>4828.7</v>
      </c>
      <c r="L214" s="11">
        <v>4828.7</v>
      </c>
      <c r="M214" s="11">
        <f t="shared" si="17"/>
        <v>0</v>
      </c>
    </row>
    <row r="215" spans="1:248" ht="126" x14ac:dyDescent="0.25">
      <c r="A215" s="6" t="s">
        <v>350</v>
      </c>
      <c r="B215" s="18" t="s">
        <v>353</v>
      </c>
      <c r="C215" s="66">
        <v>61366.6</v>
      </c>
      <c r="D215" s="66">
        <v>61366.6</v>
      </c>
      <c r="E215" s="66">
        <v>61366.6</v>
      </c>
      <c r="F215" s="11">
        <f t="shared" si="16"/>
        <v>0</v>
      </c>
      <c r="G215" s="12"/>
      <c r="H215" s="66">
        <v>61371.6</v>
      </c>
      <c r="I215" s="66">
        <v>61371.6</v>
      </c>
      <c r="J215" s="11">
        <f t="shared" si="18"/>
        <v>0</v>
      </c>
      <c r="K215" s="11">
        <v>61376.7</v>
      </c>
      <c r="L215" s="11">
        <v>61376.7</v>
      </c>
      <c r="M215" s="11">
        <f t="shared" si="17"/>
        <v>0</v>
      </c>
    </row>
    <row r="216" spans="1:248" ht="94.5" x14ac:dyDescent="0.25">
      <c r="A216" s="6" t="s">
        <v>350</v>
      </c>
      <c r="B216" s="18" t="s">
        <v>354</v>
      </c>
      <c r="C216" s="11">
        <v>978023.4</v>
      </c>
      <c r="D216" s="11">
        <v>978023.4</v>
      </c>
      <c r="E216" s="11">
        <v>978023.4</v>
      </c>
      <c r="F216" s="11">
        <f t="shared" si="16"/>
        <v>0</v>
      </c>
      <c r="G216" s="12"/>
      <c r="H216" s="11">
        <v>978820.3</v>
      </c>
      <c r="I216" s="11">
        <v>978820.3</v>
      </c>
      <c r="J216" s="11">
        <f t="shared" si="18"/>
        <v>0</v>
      </c>
      <c r="K216" s="11">
        <v>979649.2</v>
      </c>
      <c r="L216" s="11">
        <v>979649.2</v>
      </c>
      <c r="M216" s="11">
        <f t="shared" si="17"/>
        <v>0</v>
      </c>
    </row>
    <row r="217" spans="1:248" ht="63" x14ac:dyDescent="0.25">
      <c r="A217" s="6" t="s">
        <v>350</v>
      </c>
      <c r="B217" s="18" t="s">
        <v>355</v>
      </c>
      <c r="C217" s="11">
        <v>669827.9</v>
      </c>
      <c r="D217" s="11">
        <v>669827.9</v>
      </c>
      <c r="E217" s="11">
        <v>669827.9</v>
      </c>
      <c r="F217" s="11">
        <f t="shared" si="16"/>
        <v>0</v>
      </c>
      <c r="G217" s="12"/>
      <c r="H217" s="11">
        <v>670431.1</v>
      </c>
      <c r="I217" s="11">
        <v>670431.1</v>
      </c>
      <c r="J217" s="11">
        <f t="shared" si="18"/>
        <v>0</v>
      </c>
      <c r="K217" s="11">
        <v>671058.4</v>
      </c>
      <c r="L217" s="11">
        <v>671058.4</v>
      </c>
      <c r="M217" s="11">
        <f t="shared" si="17"/>
        <v>0</v>
      </c>
    </row>
    <row r="218" spans="1:248" ht="78.75" x14ac:dyDescent="0.25">
      <c r="A218" s="6" t="s">
        <v>350</v>
      </c>
      <c r="B218" s="18" t="s">
        <v>356</v>
      </c>
      <c r="C218" s="11">
        <v>33081</v>
      </c>
      <c r="D218" s="11">
        <v>33081</v>
      </c>
      <c r="E218" s="11">
        <v>33081</v>
      </c>
      <c r="F218" s="11">
        <f t="shared" si="16"/>
        <v>0</v>
      </c>
      <c r="G218" s="12"/>
      <c r="H218" s="11">
        <v>33081</v>
      </c>
      <c r="I218" s="11">
        <v>33081</v>
      </c>
      <c r="J218" s="11">
        <f t="shared" si="18"/>
        <v>0</v>
      </c>
      <c r="K218" s="11">
        <v>33081</v>
      </c>
      <c r="L218" s="11">
        <v>33081</v>
      </c>
      <c r="M218" s="11">
        <f t="shared" si="17"/>
        <v>0</v>
      </c>
    </row>
    <row r="219" spans="1:248" ht="141.75" x14ac:dyDescent="0.25">
      <c r="A219" s="6" t="s">
        <v>350</v>
      </c>
      <c r="B219" s="18" t="s">
        <v>357</v>
      </c>
      <c r="C219" s="11">
        <v>0</v>
      </c>
      <c r="D219" s="11">
        <v>2362.1</v>
      </c>
      <c r="E219" s="11">
        <v>2561.9</v>
      </c>
      <c r="F219" s="11">
        <f t="shared" si="16"/>
        <v>199.80000000000018</v>
      </c>
      <c r="G219" s="12" t="s">
        <v>358</v>
      </c>
      <c r="H219" s="11">
        <v>0</v>
      </c>
      <c r="I219" s="11">
        <v>0</v>
      </c>
      <c r="J219" s="11">
        <f t="shared" si="18"/>
        <v>0</v>
      </c>
      <c r="K219" s="11">
        <v>0</v>
      </c>
      <c r="L219" s="11">
        <v>0</v>
      </c>
      <c r="M219" s="11">
        <f t="shared" si="17"/>
        <v>0</v>
      </c>
    </row>
    <row r="220" spans="1:248" ht="47.25" x14ac:dyDescent="0.25">
      <c r="A220" s="6" t="s">
        <v>359</v>
      </c>
      <c r="B220" s="18" t="s">
        <v>360</v>
      </c>
      <c r="C220" s="11">
        <v>103612</v>
      </c>
      <c r="D220" s="11">
        <v>103612</v>
      </c>
      <c r="E220" s="11">
        <v>103612</v>
      </c>
      <c r="F220" s="11">
        <f t="shared" si="16"/>
        <v>0</v>
      </c>
      <c r="G220" s="12"/>
      <c r="H220" s="19">
        <v>104864.3</v>
      </c>
      <c r="I220" s="19">
        <v>104864.3</v>
      </c>
      <c r="J220" s="11">
        <f t="shared" si="18"/>
        <v>0</v>
      </c>
      <c r="K220" s="19">
        <v>106161.7</v>
      </c>
      <c r="L220" s="19">
        <v>106161.7</v>
      </c>
      <c r="M220" s="11">
        <f t="shared" si="17"/>
        <v>0</v>
      </c>
    </row>
    <row r="221" spans="1:248" ht="78.75" x14ac:dyDescent="0.25">
      <c r="A221" s="6" t="s">
        <v>361</v>
      </c>
      <c r="B221" s="18" t="s">
        <v>362</v>
      </c>
      <c r="C221" s="11">
        <v>28059.1</v>
      </c>
      <c r="D221" s="11">
        <v>28059.1</v>
      </c>
      <c r="E221" s="11">
        <v>28059.1</v>
      </c>
      <c r="F221" s="11">
        <f t="shared" si="16"/>
        <v>0</v>
      </c>
      <c r="G221" s="12"/>
      <c r="H221" s="11">
        <v>28059.1</v>
      </c>
      <c r="I221" s="11">
        <v>28059.1</v>
      </c>
      <c r="J221" s="11">
        <f t="shared" si="18"/>
        <v>0</v>
      </c>
      <c r="K221" s="11">
        <v>28059.1</v>
      </c>
      <c r="L221" s="11">
        <v>28059.1</v>
      </c>
      <c r="M221" s="11">
        <f t="shared" si="17"/>
        <v>0</v>
      </c>
    </row>
    <row r="222" spans="1:248" ht="63" x14ac:dyDescent="0.25">
      <c r="A222" s="6" t="s">
        <v>363</v>
      </c>
      <c r="B222" s="18" t="s">
        <v>364</v>
      </c>
      <c r="C222" s="11">
        <v>39590.400000000001</v>
      </c>
      <c r="D222" s="11">
        <v>39590.400000000001</v>
      </c>
      <c r="E222" s="11">
        <v>16449.599999999999</v>
      </c>
      <c r="F222" s="11">
        <f t="shared" si="16"/>
        <v>-23140.800000000003</v>
      </c>
      <c r="G222" s="12" t="s">
        <v>243</v>
      </c>
      <c r="H222" s="11">
        <v>39590.400000000001</v>
      </c>
      <c r="I222" s="11">
        <v>39590.400000000001</v>
      </c>
      <c r="J222" s="11">
        <f t="shared" si="18"/>
        <v>0</v>
      </c>
      <c r="K222" s="11">
        <v>51863.6</v>
      </c>
      <c r="L222" s="11">
        <v>51863.6</v>
      </c>
      <c r="M222" s="11">
        <f t="shared" si="17"/>
        <v>0</v>
      </c>
    </row>
    <row r="223" spans="1:248" ht="63" x14ac:dyDescent="0.25">
      <c r="A223" s="6" t="s">
        <v>365</v>
      </c>
      <c r="B223" s="18" t="s">
        <v>366</v>
      </c>
      <c r="C223" s="11">
        <v>3</v>
      </c>
      <c r="D223" s="11">
        <v>3</v>
      </c>
      <c r="E223" s="11">
        <v>3</v>
      </c>
      <c r="F223" s="11">
        <f t="shared" ref="F223:F249" si="19">E223-D223</f>
        <v>0</v>
      </c>
      <c r="G223" s="12"/>
      <c r="H223" s="19">
        <v>3.1</v>
      </c>
      <c r="I223" s="19">
        <v>3.1</v>
      </c>
      <c r="J223" s="11">
        <f t="shared" si="18"/>
        <v>0</v>
      </c>
      <c r="K223" s="19">
        <v>2.8</v>
      </c>
      <c r="L223" s="19">
        <v>2.8</v>
      </c>
      <c r="M223" s="11">
        <f t="shared" ref="M223:M249" si="20">L223-K223</f>
        <v>0</v>
      </c>
    </row>
    <row r="224" spans="1:248" ht="63" x14ac:dyDescent="0.25">
      <c r="A224" s="6" t="s">
        <v>367</v>
      </c>
      <c r="B224" s="18" t="s">
        <v>368</v>
      </c>
      <c r="C224" s="11">
        <v>16902.599999999999</v>
      </c>
      <c r="D224" s="11">
        <v>16902.599999999999</v>
      </c>
      <c r="E224" s="11">
        <v>16905.599999999999</v>
      </c>
      <c r="F224" s="11">
        <f t="shared" si="19"/>
        <v>3</v>
      </c>
      <c r="G224" s="12" t="s">
        <v>243</v>
      </c>
      <c r="H224" s="19">
        <v>17578.8</v>
      </c>
      <c r="I224" s="19">
        <v>17578.8</v>
      </c>
      <c r="J224" s="11">
        <f t="shared" si="18"/>
        <v>0</v>
      </c>
      <c r="K224" s="19">
        <v>18282</v>
      </c>
      <c r="L224" s="19">
        <v>18282</v>
      </c>
      <c r="M224" s="11">
        <f t="shared" si="20"/>
        <v>0</v>
      </c>
    </row>
    <row r="225" spans="1:13" ht="31.5" x14ac:dyDescent="0.25">
      <c r="A225" s="6" t="s">
        <v>369</v>
      </c>
      <c r="B225" s="18" t="s">
        <v>370</v>
      </c>
      <c r="C225" s="11">
        <v>100852.3</v>
      </c>
      <c r="D225" s="11">
        <v>100852.3</v>
      </c>
      <c r="E225" s="11">
        <v>100852.3</v>
      </c>
      <c r="F225" s="11">
        <f t="shared" si="19"/>
        <v>0</v>
      </c>
      <c r="G225" s="12"/>
      <c r="H225" s="19">
        <v>100842</v>
      </c>
      <c r="I225" s="19">
        <v>100842</v>
      </c>
      <c r="J225" s="11">
        <f t="shared" si="18"/>
        <v>0</v>
      </c>
      <c r="K225" s="19">
        <v>100842</v>
      </c>
      <c r="L225" s="19">
        <v>100842</v>
      </c>
      <c r="M225" s="11">
        <f t="shared" si="20"/>
        <v>0</v>
      </c>
    </row>
    <row r="226" spans="1:13" ht="47.25" x14ac:dyDescent="0.25">
      <c r="A226" s="6" t="s">
        <v>371</v>
      </c>
      <c r="B226" s="18" t="s">
        <v>372</v>
      </c>
      <c r="C226" s="11">
        <v>35592.400000000001</v>
      </c>
      <c r="D226" s="11">
        <v>17904</v>
      </c>
      <c r="E226" s="11">
        <v>17904</v>
      </c>
      <c r="F226" s="11">
        <f t="shared" si="19"/>
        <v>0</v>
      </c>
      <c r="G226" s="12"/>
      <c r="H226" s="19">
        <v>17911.5</v>
      </c>
      <c r="I226" s="19">
        <v>17911.5</v>
      </c>
      <c r="J226" s="11">
        <f t="shared" si="18"/>
        <v>0</v>
      </c>
      <c r="K226" s="19">
        <v>17792.3</v>
      </c>
      <c r="L226" s="19">
        <v>17792.3</v>
      </c>
      <c r="M226" s="11">
        <f t="shared" si="20"/>
        <v>0</v>
      </c>
    </row>
    <row r="227" spans="1:13" ht="31.5" x14ac:dyDescent="0.25">
      <c r="A227" s="6" t="s">
        <v>373</v>
      </c>
      <c r="B227" s="18" t="s">
        <v>374</v>
      </c>
      <c r="C227" s="11">
        <v>4595.6000000000004</v>
      </c>
      <c r="D227" s="11">
        <v>4595.6000000000004</v>
      </c>
      <c r="E227" s="11">
        <v>5276.3</v>
      </c>
      <c r="F227" s="11">
        <f t="shared" si="19"/>
        <v>680.69999999999982</v>
      </c>
      <c r="G227" s="12" t="s">
        <v>243</v>
      </c>
      <c r="H227" s="19">
        <v>4929</v>
      </c>
      <c r="I227" s="19">
        <v>4929</v>
      </c>
      <c r="J227" s="11">
        <f t="shared" si="18"/>
        <v>0</v>
      </c>
      <c r="K227" s="19">
        <v>5153.7</v>
      </c>
      <c r="L227" s="19">
        <v>5153.7</v>
      </c>
      <c r="M227" s="11">
        <f t="shared" si="20"/>
        <v>0</v>
      </c>
    </row>
    <row r="228" spans="1:13" ht="189" x14ac:dyDescent="0.25">
      <c r="A228" s="67" t="s">
        <v>375</v>
      </c>
      <c r="B228" s="18" t="s">
        <v>330</v>
      </c>
      <c r="C228" s="11">
        <v>72.400000000000006</v>
      </c>
      <c r="D228" s="11">
        <v>0</v>
      </c>
      <c r="E228" s="11">
        <v>0</v>
      </c>
      <c r="F228" s="11">
        <f t="shared" si="19"/>
        <v>0</v>
      </c>
      <c r="G228" s="12"/>
      <c r="H228" s="19">
        <v>0</v>
      </c>
      <c r="I228" s="19">
        <v>0</v>
      </c>
      <c r="J228" s="11">
        <f t="shared" si="18"/>
        <v>0</v>
      </c>
      <c r="K228" s="19">
        <v>0</v>
      </c>
      <c r="L228" s="19">
        <v>0</v>
      </c>
      <c r="M228" s="11">
        <f t="shared" si="20"/>
        <v>0</v>
      </c>
    </row>
    <row r="229" spans="1:13" ht="47.25" x14ac:dyDescent="0.25">
      <c r="A229" s="67" t="s">
        <v>375</v>
      </c>
      <c r="B229" s="65" t="s">
        <v>376</v>
      </c>
      <c r="C229" s="11">
        <v>161.30000000000001</v>
      </c>
      <c r="D229" s="11">
        <v>161.30000000000001</v>
      </c>
      <c r="E229" s="11">
        <v>161.30000000000001</v>
      </c>
      <c r="F229" s="11">
        <f t="shared" si="19"/>
        <v>0</v>
      </c>
      <c r="G229" s="12"/>
      <c r="H229" s="11">
        <v>161.30000000000001</v>
      </c>
      <c r="I229" s="11">
        <v>161.30000000000001</v>
      </c>
      <c r="J229" s="11">
        <f t="shared" si="18"/>
        <v>0</v>
      </c>
      <c r="K229" s="11">
        <v>161.30000000000001</v>
      </c>
      <c r="L229" s="11">
        <v>161.30000000000001</v>
      </c>
      <c r="M229" s="11">
        <f t="shared" si="20"/>
        <v>0</v>
      </c>
    </row>
    <row r="230" spans="1:13" ht="15.75" x14ac:dyDescent="0.25">
      <c r="A230" s="8" t="s">
        <v>377</v>
      </c>
      <c r="B230" s="9" t="s">
        <v>378</v>
      </c>
      <c r="C230" s="10">
        <f>SUM(C231:C239)</f>
        <v>91979.6</v>
      </c>
      <c r="D230" s="10">
        <f>SUM(D231:D239)</f>
        <v>98274.900000000009</v>
      </c>
      <c r="E230" s="10">
        <f>SUM(E231:E239)</f>
        <v>98274.900000000009</v>
      </c>
      <c r="F230" s="11">
        <f t="shared" si="19"/>
        <v>0</v>
      </c>
      <c r="G230" s="12"/>
      <c r="H230" s="10">
        <f>SUM(H231:H237)</f>
        <v>89356.5</v>
      </c>
      <c r="I230" s="10">
        <f>SUM(I231:I237)</f>
        <v>89356.5</v>
      </c>
      <c r="J230" s="11">
        <f t="shared" si="18"/>
        <v>0</v>
      </c>
      <c r="K230" s="10">
        <f>SUM(K231:K237)</f>
        <v>89760.7</v>
      </c>
      <c r="L230" s="10">
        <f>SUM(L231:L237)</f>
        <v>89760.7</v>
      </c>
      <c r="M230" s="11">
        <f t="shared" si="20"/>
        <v>0</v>
      </c>
    </row>
    <row r="231" spans="1:13" ht="78.75" x14ac:dyDescent="0.25">
      <c r="A231" s="6" t="s">
        <v>379</v>
      </c>
      <c r="B231" s="65" t="s">
        <v>380</v>
      </c>
      <c r="C231" s="11">
        <v>8664.1</v>
      </c>
      <c r="D231" s="11">
        <v>8664.1</v>
      </c>
      <c r="E231" s="11">
        <v>8664.1</v>
      </c>
      <c r="F231" s="11">
        <f t="shared" si="19"/>
        <v>0</v>
      </c>
      <c r="G231" s="12"/>
      <c r="H231" s="11">
        <v>8541</v>
      </c>
      <c r="I231" s="11">
        <v>8541</v>
      </c>
      <c r="J231" s="11">
        <f t="shared" si="18"/>
        <v>0</v>
      </c>
      <c r="K231" s="11">
        <v>8541</v>
      </c>
      <c r="L231" s="11">
        <v>8541</v>
      </c>
      <c r="M231" s="11">
        <f t="shared" si="20"/>
        <v>0</v>
      </c>
    </row>
    <row r="232" spans="1:13" ht="63" x14ac:dyDescent="0.25">
      <c r="A232" s="6" t="s">
        <v>381</v>
      </c>
      <c r="B232" s="65" t="s">
        <v>382</v>
      </c>
      <c r="C232" s="11">
        <v>80133.5</v>
      </c>
      <c r="D232" s="11">
        <v>80133.5</v>
      </c>
      <c r="E232" s="11">
        <v>80133.5</v>
      </c>
      <c r="F232" s="11">
        <f t="shared" si="19"/>
        <v>0</v>
      </c>
      <c r="G232" s="12"/>
      <c r="H232" s="19">
        <v>80133.5</v>
      </c>
      <c r="I232" s="19">
        <v>80133.5</v>
      </c>
      <c r="J232" s="11">
        <f t="shared" si="18"/>
        <v>0</v>
      </c>
      <c r="K232" s="19">
        <v>80133.5</v>
      </c>
      <c r="L232" s="19">
        <v>80133.5</v>
      </c>
      <c r="M232" s="11">
        <f t="shared" si="20"/>
        <v>0</v>
      </c>
    </row>
    <row r="233" spans="1:13" ht="31.5" x14ac:dyDescent="0.25">
      <c r="A233" s="6" t="s">
        <v>383</v>
      </c>
      <c r="B233" s="65" t="s">
        <v>384</v>
      </c>
      <c r="C233" s="11">
        <v>2500</v>
      </c>
      <c r="D233" s="11">
        <v>2500</v>
      </c>
      <c r="E233" s="11">
        <v>2500</v>
      </c>
      <c r="F233" s="11">
        <f t="shared" si="19"/>
        <v>0</v>
      </c>
      <c r="G233" s="12"/>
      <c r="H233" s="19">
        <v>0</v>
      </c>
      <c r="I233" s="19">
        <v>0</v>
      </c>
      <c r="J233" s="11">
        <f t="shared" si="18"/>
        <v>0</v>
      </c>
      <c r="K233" s="19">
        <v>0</v>
      </c>
      <c r="L233" s="19">
        <v>0</v>
      </c>
      <c r="M233" s="11">
        <f t="shared" si="20"/>
        <v>0</v>
      </c>
    </row>
    <row r="234" spans="1:13" ht="47.25" x14ac:dyDescent="0.25">
      <c r="A234" s="6" t="s">
        <v>385</v>
      </c>
      <c r="B234" s="65" t="s">
        <v>386</v>
      </c>
      <c r="C234" s="11">
        <v>682</v>
      </c>
      <c r="D234" s="11">
        <v>682</v>
      </c>
      <c r="E234" s="11">
        <v>682</v>
      </c>
      <c r="F234" s="11">
        <f t="shared" si="19"/>
        <v>0</v>
      </c>
      <c r="G234" s="12"/>
      <c r="H234" s="19">
        <v>682</v>
      </c>
      <c r="I234" s="19">
        <v>682</v>
      </c>
      <c r="J234" s="11">
        <f t="shared" si="18"/>
        <v>0</v>
      </c>
      <c r="K234" s="19">
        <v>682</v>
      </c>
      <c r="L234" s="19">
        <v>682</v>
      </c>
      <c r="M234" s="11">
        <f t="shared" si="20"/>
        <v>0</v>
      </c>
    </row>
    <row r="235" spans="1:13" ht="63" x14ac:dyDescent="0.25">
      <c r="A235" s="6" t="s">
        <v>385</v>
      </c>
      <c r="B235" s="65" t="s">
        <v>387</v>
      </c>
      <c r="C235" s="11">
        <v>0</v>
      </c>
      <c r="D235" s="11">
        <v>2000</v>
      </c>
      <c r="E235" s="11">
        <v>2000</v>
      </c>
      <c r="F235" s="11">
        <f t="shared" si="19"/>
        <v>0</v>
      </c>
      <c r="G235" s="12"/>
      <c r="H235" s="19"/>
      <c r="I235" s="19"/>
      <c r="J235" s="11">
        <f t="shared" si="18"/>
        <v>0</v>
      </c>
      <c r="K235" s="19"/>
      <c r="L235" s="19"/>
      <c r="M235" s="11">
        <f t="shared" si="20"/>
        <v>0</v>
      </c>
    </row>
    <row r="236" spans="1:13" ht="47.25" x14ac:dyDescent="0.25">
      <c r="A236" s="6" t="s">
        <v>385</v>
      </c>
      <c r="B236" s="65" t="s">
        <v>388</v>
      </c>
      <c r="C236" s="11">
        <v>0</v>
      </c>
      <c r="D236" s="11">
        <v>3214.5</v>
      </c>
      <c r="E236" s="11">
        <v>3214.5</v>
      </c>
      <c r="F236" s="11">
        <f t="shared" si="19"/>
        <v>0</v>
      </c>
      <c r="G236" s="12"/>
      <c r="H236" s="19"/>
      <c r="I236" s="19"/>
      <c r="J236" s="11">
        <f t="shared" si="18"/>
        <v>0</v>
      </c>
      <c r="K236" s="19"/>
      <c r="L236" s="19"/>
      <c r="M236" s="11">
        <f t="shared" si="20"/>
        <v>0</v>
      </c>
    </row>
    <row r="237" spans="1:13" ht="47.25" x14ac:dyDescent="0.25">
      <c r="A237" s="6" t="s">
        <v>385</v>
      </c>
      <c r="B237" s="65" t="s">
        <v>389</v>
      </c>
      <c r="C237" s="11">
        <v>0</v>
      </c>
      <c r="D237" s="11">
        <v>0</v>
      </c>
      <c r="E237" s="11">
        <v>0</v>
      </c>
      <c r="F237" s="11">
        <f t="shared" si="19"/>
        <v>0</v>
      </c>
      <c r="G237" s="12"/>
      <c r="H237" s="19">
        <v>0</v>
      </c>
      <c r="I237" s="19">
        <v>0</v>
      </c>
      <c r="J237" s="11">
        <f t="shared" si="18"/>
        <v>0</v>
      </c>
      <c r="K237" s="19">
        <v>404.2</v>
      </c>
      <c r="L237" s="19">
        <v>404.2</v>
      </c>
      <c r="M237" s="11">
        <f t="shared" si="20"/>
        <v>0</v>
      </c>
    </row>
    <row r="238" spans="1:13" ht="47.25" x14ac:dyDescent="0.25">
      <c r="A238" s="6" t="s">
        <v>390</v>
      </c>
      <c r="B238" s="65" t="s">
        <v>391</v>
      </c>
      <c r="C238" s="11">
        <v>0</v>
      </c>
      <c r="D238" s="11">
        <v>465.7</v>
      </c>
      <c r="E238" s="11">
        <v>465.7</v>
      </c>
      <c r="F238" s="11">
        <f t="shared" si="19"/>
        <v>0</v>
      </c>
      <c r="G238" s="12"/>
      <c r="H238" s="19"/>
      <c r="I238" s="19"/>
      <c r="J238" s="11">
        <f t="shared" si="18"/>
        <v>0</v>
      </c>
      <c r="K238" s="19"/>
      <c r="L238" s="19"/>
      <c r="M238" s="11">
        <f t="shared" si="20"/>
        <v>0</v>
      </c>
    </row>
    <row r="239" spans="1:13" ht="47.25" x14ac:dyDescent="0.25">
      <c r="A239" s="6" t="s">
        <v>390</v>
      </c>
      <c r="B239" s="65" t="s">
        <v>392</v>
      </c>
      <c r="C239" s="11">
        <v>0</v>
      </c>
      <c r="D239" s="11">
        <v>615.1</v>
      </c>
      <c r="E239" s="11">
        <v>615.1</v>
      </c>
      <c r="F239" s="11">
        <f t="shared" si="19"/>
        <v>0</v>
      </c>
      <c r="G239" s="12"/>
      <c r="H239" s="19"/>
      <c r="I239" s="19"/>
      <c r="J239" s="11">
        <f t="shared" si="18"/>
        <v>0</v>
      </c>
      <c r="K239" s="19"/>
      <c r="L239" s="19"/>
      <c r="M239" s="11">
        <f t="shared" si="20"/>
        <v>0</v>
      </c>
    </row>
    <row r="240" spans="1:13" ht="31.5" x14ac:dyDescent="0.25">
      <c r="A240" s="8" t="s">
        <v>393</v>
      </c>
      <c r="B240" s="9" t="s">
        <v>394</v>
      </c>
      <c r="C240" s="10">
        <v>0</v>
      </c>
      <c r="D240" s="10">
        <f>D241</f>
        <v>270</v>
      </c>
      <c r="E240" s="10">
        <f>SUM(E241:E243)</f>
        <v>387.6</v>
      </c>
      <c r="F240" s="11">
        <f t="shared" si="19"/>
        <v>117.60000000000002</v>
      </c>
      <c r="G240" s="12"/>
      <c r="H240" s="10">
        <v>0</v>
      </c>
      <c r="I240" s="10">
        <v>0</v>
      </c>
      <c r="J240" s="11">
        <f t="shared" si="18"/>
        <v>0</v>
      </c>
      <c r="K240" s="10">
        <v>0</v>
      </c>
      <c r="L240" s="10">
        <v>0</v>
      </c>
      <c r="M240" s="11">
        <f t="shared" si="20"/>
        <v>0</v>
      </c>
    </row>
    <row r="241" spans="1:22" ht="89.25" x14ac:dyDescent="0.25">
      <c r="A241" s="21" t="s">
        <v>395</v>
      </c>
      <c r="B241" s="18" t="s">
        <v>396</v>
      </c>
      <c r="C241" s="11">
        <v>0</v>
      </c>
      <c r="D241" s="11">
        <v>270</v>
      </c>
      <c r="E241" s="11">
        <v>273.60000000000002</v>
      </c>
      <c r="F241" s="11">
        <f t="shared" si="19"/>
        <v>3.6000000000000227</v>
      </c>
      <c r="G241" s="12" t="s">
        <v>121</v>
      </c>
      <c r="H241" s="10"/>
      <c r="I241" s="10"/>
      <c r="J241" s="11">
        <f t="shared" si="18"/>
        <v>0</v>
      </c>
      <c r="K241" s="10"/>
      <c r="L241" s="10"/>
      <c r="M241" s="11">
        <f t="shared" si="20"/>
        <v>0</v>
      </c>
    </row>
    <row r="242" spans="1:22" ht="89.25" x14ac:dyDescent="0.25">
      <c r="A242" s="21" t="s">
        <v>397</v>
      </c>
      <c r="B242" s="18" t="s">
        <v>396</v>
      </c>
      <c r="C242" s="11">
        <v>0</v>
      </c>
      <c r="D242" s="11">
        <v>0</v>
      </c>
      <c r="E242" s="11">
        <v>75</v>
      </c>
      <c r="F242" s="11">
        <f t="shared" si="19"/>
        <v>75</v>
      </c>
      <c r="G242" s="12" t="s">
        <v>398</v>
      </c>
      <c r="H242" s="10"/>
      <c r="I242" s="10"/>
      <c r="J242" s="11"/>
      <c r="K242" s="10"/>
      <c r="L242" s="10"/>
      <c r="M242" s="11">
        <f t="shared" si="20"/>
        <v>0</v>
      </c>
    </row>
    <row r="243" spans="1:22" ht="102" x14ac:dyDescent="0.25">
      <c r="A243" s="21" t="s">
        <v>399</v>
      </c>
      <c r="B243" s="18" t="s">
        <v>396</v>
      </c>
      <c r="C243" s="11">
        <v>0</v>
      </c>
      <c r="D243" s="11">
        <v>0</v>
      </c>
      <c r="E243" s="11">
        <v>39</v>
      </c>
      <c r="F243" s="11">
        <f t="shared" si="19"/>
        <v>39</v>
      </c>
      <c r="G243" s="12" t="s">
        <v>400</v>
      </c>
      <c r="H243" s="10"/>
      <c r="I243" s="10"/>
      <c r="J243" s="11"/>
      <c r="K243" s="10"/>
      <c r="L243" s="10"/>
      <c r="M243" s="11"/>
    </row>
    <row r="244" spans="1:22" ht="15.75" x14ac:dyDescent="0.25">
      <c r="A244" s="8" t="s">
        <v>401</v>
      </c>
      <c r="B244" s="9" t="s">
        <v>402</v>
      </c>
      <c r="C244" s="39">
        <v>0</v>
      </c>
      <c r="D244" s="39">
        <f>D245+D247</f>
        <v>17.5</v>
      </c>
      <c r="E244" s="39">
        <f>E245+E247+E246</f>
        <v>191.9</v>
      </c>
      <c r="F244" s="11">
        <f t="shared" si="19"/>
        <v>174.4</v>
      </c>
      <c r="G244" s="12"/>
      <c r="H244" s="39">
        <v>0</v>
      </c>
      <c r="I244" s="39">
        <v>0</v>
      </c>
      <c r="J244" s="11">
        <f>I244-H244</f>
        <v>0</v>
      </c>
      <c r="K244" s="39">
        <v>0</v>
      </c>
      <c r="L244" s="39">
        <v>0</v>
      </c>
      <c r="M244" s="11">
        <f t="shared" si="20"/>
        <v>0</v>
      </c>
    </row>
    <row r="245" spans="1:22" ht="89.25" x14ac:dyDescent="0.25">
      <c r="A245" s="21" t="s">
        <v>403</v>
      </c>
      <c r="B245" s="18" t="s">
        <v>404</v>
      </c>
      <c r="C245" s="19">
        <v>0</v>
      </c>
      <c r="D245" s="19">
        <v>17.5</v>
      </c>
      <c r="E245" s="19">
        <v>39.9</v>
      </c>
      <c r="F245" s="11">
        <f t="shared" si="19"/>
        <v>22.4</v>
      </c>
      <c r="G245" s="12" t="s">
        <v>121</v>
      </c>
      <c r="H245" s="39"/>
      <c r="I245" s="39"/>
      <c r="J245" s="11">
        <f>I245-H245</f>
        <v>0</v>
      </c>
      <c r="K245" s="39"/>
      <c r="L245" s="39"/>
      <c r="M245" s="11">
        <f t="shared" si="20"/>
        <v>0</v>
      </c>
    </row>
    <row r="246" spans="1:22" ht="89.25" x14ac:dyDescent="0.25">
      <c r="A246" s="21" t="s">
        <v>405</v>
      </c>
      <c r="B246" s="18" t="s">
        <v>404</v>
      </c>
      <c r="C246" s="19">
        <v>0</v>
      </c>
      <c r="D246" s="19">
        <v>0</v>
      </c>
      <c r="E246" s="19">
        <v>151</v>
      </c>
      <c r="F246" s="11">
        <f t="shared" si="19"/>
        <v>151</v>
      </c>
      <c r="G246" s="12" t="s">
        <v>406</v>
      </c>
      <c r="H246" s="39"/>
      <c r="I246" s="39"/>
      <c r="J246" s="11"/>
      <c r="K246" s="39"/>
      <c r="L246" s="39"/>
      <c r="M246" s="11"/>
    </row>
    <row r="247" spans="1:22" ht="89.25" x14ac:dyDescent="0.25">
      <c r="A247" s="21" t="s">
        <v>407</v>
      </c>
      <c r="B247" s="18" t="s">
        <v>404</v>
      </c>
      <c r="C247" s="19">
        <v>0</v>
      </c>
      <c r="D247" s="19">
        <v>0</v>
      </c>
      <c r="E247" s="19">
        <v>1</v>
      </c>
      <c r="F247" s="11">
        <f t="shared" si="19"/>
        <v>1</v>
      </c>
      <c r="G247" s="12" t="s">
        <v>408</v>
      </c>
      <c r="H247" s="39"/>
      <c r="I247" s="39"/>
      <c r="J247" s="11"/>
      <c r="K247" s="39"/>
      <c r="L247" s="39"/>
      <c r="M247" s="11">
        <f t="shared" si="20"/>
        <v>0</v>
      </c>
    </row>
    <row r="248" spans="1:22" ht="15.75" x14ac:dyDescent="0.25">
      <c r="A248" s="8" t="s">
        <v>409</v>
      </c>
      <c r="B248" s="9" t="s">
        <v>410</v>
      </c>
      <c r="C248" s="10">
        <f>C122+C240+C244</f>
        <v>4091791.0999999992</v>
      </c>
      <c r="D248" s="10">
        <f>D122+D240+D244</f>
        <v>4121615.6999999997</v>
      </c>
      <c r="E248" s="10">
        <f>E122+E240+E244</f>
        <v>4628070.5000000009</v>
      </c>
      <c r="F248" s="11">
        <f t="shared" si="19"/>
        <v>506454.80000000121</v>
      </c>
      <c r="G248" s="12"/>
      <c r="H248" s="10">
        <f>H122+H240+H244</f>
        <v>3720330.9999999995</v>
      </c>
      <c r="I248" s="10">
        <f>I122+I240+I244</f>
        <v>4100545.1999999997</v>
      </c>
      <c r="J248" s="11">
        <f>I248-H248</f>
        <v>380214.20000000019</v>
      </c>
      <c r="K248" s="10">
        <f>K122+K240+K244</f>
        <v>3669752.4</v>
      </c>
      <c r="L248" s="10">
        <f>L122+L240+L244</f>
        <v>3669752.4</v>
      </c>
      <c r="M248" s="11">
        <f t="shared" si="20"/>
        <v>0</v>
      </c>
    </row>
    <row r="249" spans="1:22" ht="15.75" x14ac:dyDescent="0.25">
      <c r="A249" s="68" t="s">
        <v>411</v>
      </c>
      <c r="B249" s="68" t="s">
        <v>411</v>
      </c>
      <c r="C249" s="10">
        <f>C248+C121</f>
        <v>6407389.6999999993</v>
      </c>
      <c r="D249" s="10">
        <f>D248+D121</f>
        <v>6437214.2999999998</v>
      </c>
      <c r="E249" s="10">
        <f>E248+E121</f>
        <v>7054673.0000000009</v>
      </c>
      <c r="F249" s="11">
        <f t="shared" si="19"/>
        <v>617458.70000000112</v>
      </c>
      <c r="G249" s="11"/>
      <c r="H249" s="10">
        <f>H248+H121</f>
        <v>6194119.1999999993</v>
      </c>
      <c r="I249" s="10">
        <f>I248+I121</f>
        <v>6574333.4000000004</v>
      </c>
      <c r="J249" s="11">
        <f>I249-H249</f>
        <v>380214.20000000112</v>
      </c>
      <c r="K249" s="10">
        <f>K248+K121</f>
        <v>6289257.7000000002</v>
      </c>
      <c r="L249" s="10">
        <f>L248+L121</f>
        <v>6289257.7000000002</v>
      </c>
      <c r="M249" s="11">
        <f t="shared" si="20"/>
        <v>0</v>
      </c>
    </row>
    <row r="250" spans="1:22" x14ac:dyDescent="0.25">
      <c r="B250" s="70"/>
      <c r="C250" s="71"/>
      <c r="D250" s="71"/>
      <c r="E250" s="71"/>
      <c r="F250" s="71"/>
      <c r="G250" s="71"/>
      <c r="H250" s="71"/>
      <c r="I250" s="71"/>
      <c r="J250" s="71"/>
      <c r="K250" s="71"/>
      <c r="L250" s="71"/>
      <c r="M250" s="71"/>
      <c r="N250" s="72"/>
      <c r="O250" s="72"/>
      <c r="P250" s="72"/>
      <c r="Q250" s="72"/>
      <c r="R250" s="72"/>
      <c r="S250" s="72"/>
      <c r="T250" s="72"/>
      <c r="U250" s="72"/>
      <c r="V250" s="72"/>
    </row>
    <row r="251" spans="1:22" x14ac:dyDescent="0.25">
      <c r="B251" s="70"/>
      <c r="C251" s="71"/>
      <c r="D251" s="71"/>
      <c r="E251" s="71"/>
      <c r="F251" s="71"/>
      <c r="G251" s="71"/>
      <c r="H251" s="71"/>
      <c r="I251" s="71"/>
      <c r="J251" s="71"/>
      <c r="K251" s="71"/>
      <c r="L251" s="71"/>
      <c r="M251" s="71"/>
      <c r="N251" s="72"/>
      <c r="O251" s="72"/>
      <c r="P251" s="72"/>
      <c r="Q251" s="72"/>
      <c r="R251" s="72"/>
      <c r="S251" s="72"/>
      <c r="T251" s="72"/>
      <c r="U251" s="72"/>
      <c r="V251" s="72"/>
    </row>
    <row r="252" spans="1:22" x14ac:dyDescent="0.25">
      <c r="B252" s="70"/>
      <c r="C252" s="71"/>
      <c r="D252" s="71"/>
      <c r="E252" s="71"/>
      <c r="F252" s="71"/>
      <c r="G252" s="71"/>
      <c r="H252" s="71"/>
      <c r="I252" s="71"/>
      <c r="J252" s="71"/>
      <c r="K252" s="71"/>
      <c r="L252" s="71"/>
      <c r="M252" s="71"/>
      <c r="N252" s="72"/>
      <c r="O252" s="72"/>
      <c r="P252" s="72"/>
      <c r="Q252" s="72"/>
      <c r="R252" s="72"/>
      <c r="S252" s="72"/>
      <c r="T252" s="72"/>
      <c r="U252" s="72"/>
      <c r="V252" s="72"/>
    </row>
    <row r="253" spans="1:22" x14ac:dyDescent="0.25">
      <c r="B253" s="70"/>
      <c r="C253" s="71"/>
      <c r="D253" s="71"/>
      <c r="E253" s="71"/>
      <c r="F253" s="71"/>
      <c r="G253" s="71"/>
      <c r="H253" s="71"/>
      <c r="I253" s="71"/>
      <c r="J253" s="71"/>
      <c r="K253" s="71"/>
      <c r="L253" s="71"/>
      <c r="M253" s="71"/>
      <c r="N253" s="72"/>
      <c r="O253" s="72"/>
      <c r="P253" s="72"/>
      <c r="Q253" s="72"/>
      <c r="R253" s="72"/>
      <c r="S253" s="72"/>
      <c r="T253" s="72"/>
      <c r="U253" s="72"/>
      <c r="V253" s="72"/>
    </row>
    <row r="254" spans="1:22" x14ac:dyDescent="0.25">
      <c r="B254" s="70"/>
      <c r="C254" s="71"/>
      <c r="D254" s="71"/>
      <c r="E254" s="71"/>
      <c r="F254" s="71"/>
      <c r="G254" s="71"/>
      <c r="H254" s="71"/>
      <c r="I254" s="71"/>
      <c r="J254" s="71"/>
      <c r="K254" s="71"/>
      <c r="L254" s="71"/>
      <c r="M254" s="71"/>
      <c r="N254" s="72"/>
      <c r="O254" s="72"/>
      <c r="P254" s="72"/>
      <c r="Q254" s="72"/>
      <c r="R254" s="72"/>
      <c r="S254" s="72"/>
      <c r="T254" s="72"/>
      <c r="U254" s="72"/>
      <c r="V254" s="72"/>
    </row>
    <row r="255" spans="1:22" x14ac:dyDescent="0.25">
      <c r="B255" s="70"/>
      <c r="C255" s="71"/>
      <c r="D255" s="71"/>
      <c r="E255" s="71"/>
      <c r="F255" s="71"/>
      <c r="G255" s="71"/>
      <c r="H255" s="71"/>
      <c r="I255" s="71"/>
      <c r="J255" s="71"/>
      <c r="K255" s="71"/>
      <c r="L255" s="71"/>
      <c r="M255" s="71"/>
      <c r="N255" s="72"/>
      <c r="O255" s="72"/>
      <c r="P255" s="72"/>
      <c r="Q255" s="72"/>
      <c r="R255" s="72"/>
      <c r="S255" s="72"/>
      <c r="T255" s="72"/>
      <c r="U255" s="72"/>
      <c r="V255" s="72"/>
    </row>
    <row r="256" spans="1:22" x14ac:dyDescent="0.25">
      <c r="B256" s="70"/>
      <c r="C256" s="71"/>
      <c r="D256" s="71"/>
      <c r="E256" s="71"/>
      <c r="F256" s="71"/>
      <c r="G256" s="71"/>
      <c r="H256" s="71"/>
      <c r="I256" s="71"/>
      <c r="J256" s="71"/>
      <c r="K256" s="71"/>
      <c r="L256" s="71"/>
      <c r="M256" s="71"/>
      <c r="N256" s="72"/>
      <c r="O256" s="72"/>
      <c r="P256" s="72"/>
      <c r="Q256" s="72"/>
      <c r="R256" s="72"/>
      <c r="S256" s="72"/>
      <c r="T256" s="72"/>
      <c r="U256" s="72"/>
      <c r="V256" s="72"/>
    </row>
    <row r="257" spans="2:22" x14ac:dyDescent="0.25">
      <c r="B257" s="70"/>
      <c r="C257" s="71"/>
      <c r="D257" s="71"/>
      <c r="E257" s="71"/>
      <c r="F257" s="71"/>
      <c r="G257" s="71"/>
      <c r="H257" s="71"/>
      <c r="I257" s="71"/>
      <c r="J257" s="71"/>
      <c r="K257" s="71"/>
      <c r="L257" s="71"/>
      <c r="M257" s="71"/>
      <c r="N257" s="72"/>
      <c r="O257" s="72"/>
      <c r="P257" s="72"/>
      <c r="Q257" s="72"/>
      <c r="R257" s="72"/>
      <c r="S257" s="72"/>
      <c r="T257" s="72"/>
      <c r="U257" s="72"/>
      <c r="V257" s="72"/>
    </row>
    <row r="258" spans="2:22" x14ac:dyDescent="0.25">
      <c r="B258" s="70"/>
      <c r="C258" s="71"/>
      <c r="D258" s="71"/>
      <c r="E258" s="71"/>
      <c r="F258" s="71"/>
      <c r="G258" s="71"/>
      <c r="H258" s="71"/>
      <c r="I258" s="71"/>
      <c r="J258" s="71"/>
      <c r="K258" s="71"/>
      <c r="L258" s="71"/>
      <c r="M258" s="71"/>
      <c r="N258" s="72"/>
      <c r="O258" s="72"/>
      <c r="P258" s="72"/>
      <c r="Q258" s="72"/>
      <c r="R258" s="72"/>
      <c r="S258" s="72"/>
      <c r="T258" s="72"/>
      <c r="U258" s="72"/>
      <c r="V258" s="72"/>
    </row>
    <row r="259" spans="2:22" x14ac:dyDescent="0.25">
      <c r="B259" s="70"/>
      <c r="C259" s="71"/>
      <c r="D259" s="71"/>
      <c r="E259" s="71"/>
      <c r="F259" s="71"/>
      <c r="G259" s="71"/>
      <c r="H259" s="71"/>
      <c r="I259" s="71"/>
      <c r="J259" s="71"/>
      <c r="K259" s="71"/>
      <c r="L259" s="71"/>
      <c r="M259" s="71"/>
      <c r="N259" s="72"/>
      <c r="O259" s="72"/>
      <c r="P259" s="72"/>
      <c r="Q259" s="72"/>
      <c r="R259" s="72"/>
      <c r="S259" s="72"/>
      <c r="T259" s="72"/>
      <c r="U259" s="72"/>
      <c r="V259" s="72"/>
    </row>
    <row r="260" spans="2:22" x14ac:dyDescent="0.25">
      <c r="B260" s="70"/>
      <c r="C260" s="71"/>
      <c r="D260" s="71"/>
      <c r="E260" s="71"/>
      <c r="F260" s="71"/>
      <c r="G260" s="71"/>
      <c r="H260" s="71"/>
      <c r="I260" s="71"/>
      <c r="J260" s="71"/>
      <c r="K260" s="71"/>
      <c r="L260" s="71"/>
      <c r="M260" s="71"/>
      <c r="N260" s="72"/>
      <c r="O260" s="72"/>
      <c r="P260" s="72"/>
      <c r="Q260" s="72"/>
      <c r="R260" s="72"/>
      <c r="S260" s="72"/>
      <c r="T260" s="72"/>
      <c r="U260" s="72"/>
      <c r="V260" s="72"/>
    </row>
    <row r="261" spans="2:22" x14ac:dyDescent="0.25">
      <c r="B261" s="70"/>
      <c r="C261" s="71"/>
      <c r="D261" s="71"/>
      <c r="E261" s="71"/>
      <c r="F261" s="71"/>
      <c r="G261" s="71"/>
      <c r="H261" s="71"/>
      <c r="I261" s="71"/>
      <c r="J261" s="71"/>
      <c r="K261" s="71"/>
      <c r="L261" s="71"/>
      <c r="M261" s="71"/>
      <c r="N261" s="72"/>
      <c r="O261" s="72"/>
      <c r="P261" s="72"/>
      <c r="Q261" s="72"/>
      <c r="R261" s="72"/>
      <c r="S261" s="72"/>
      <c r="T261" s="72"/>
      <c r="U261" s="72"/>
      <c r="V261" s="72"/>
    </row>
    <row r="262" spans="2:22" x14ac:dyDescent="0.25">
      <c r="B262" s="70"/>
      <c r="C262" s="71"/>
      <c r="D262" s="71"/>
      <c r="E262" s="71"/>
      <c r="F262" s="71"/>
      <c r="G262" s="71"/>
      <c r="H262" s="71"/>
      <c r="I262" s="71"/>
      <c r="J262" s="71"/>
      <c r="K262" s="71"/>
      <c r="L262" s="71"/>
      <c r="M262" s="71"/>
      <c r="N262" s="72"/>
      <c r="O262" s="72"/>
      <c r="P262" s="72"/>
      <c r="Q262" s="72"/>
      <c r="R262" s="72"/>
      <c r="S262" s="72"/>
      <c r="T262" s="72"/>
      <c r="U262" s="72"/>
      <c r="V262" s="72"/>
    </row>
    <row r="263" spans="2:22" x14ac:dyDescent="0.25">
      <c r="B263" s="70"/>
      <c r="C263" s="71"/>
      <c r="D263" s="71"/>
      <c r="E263" s="71"/>
      <c r="F263" s="71"/>
      <c r="G263" s="71"/>
      <c r="H263" s="71"/>
      <c r="I263" s="71"/>
      <c r="J263" s="71"/>
      <c r="K263" s="71"/>
      <c r="L263" s="71"/>
      <c r="M263" s="71"/>
      <c r="N263" s="72"/>
      <c r="O263" s="72"/>
      <c r="P263" s="72"/>
      <c r="Q263" s="72"/>
      <c r="R263" s="72"/>
      <c r="S263" s="72"/>
      <c r="T263" s="72"/>
      <c r="U263" s="72"/>
      <c r="V263" s="72"/>
    </row>
    <row r="264" spans="2:22" x14ac:dyDescent="0.25">
      <c r="B264" s="70"/>
      <c r="C264" s="71"/>
      <c r="D264" s="71"/>
      <c r="E264" s="71"/>
      <c r="F264" s="71"/>
      <c r="G264" s="71"/>
      <c r="H264" s="71"/>
      <c r="I264" s="71"/>
      <c r="J264" s="71"/>
      <c r="K264" s="71"/>
      <c r="L264" s="71"/>
      <c r="M264" s="71"/>
      <c r="N264" s="72"/>
      <c r="O264" s="72"/>
      <c r="P264" s="72"/>
      <c r="Q264" s="72"/>
      <c r="R264" s="72"/>
      <c r="S264" s="72"/>
      <c r="T264" s="72"/>
      <c r="U264" s="72"/>
      <c r="V264" s="72"/>
    </row>
    <row r="265" spans="2:22" x14ac:dyDescent="0.25">
      <c r="B265" s="70"/>
      <c r="C265" s="71"/>
      <c r="D265" s="71"/>
      <c r="E265" s="71"/>
      <c r="F265" s="71"/>
      <c r="G265" s="71"/>
      <c r="H265" s="71"/>
      <c r="I265" s="71"/>
      <c r="J265" s="71"/>
      <c r="K265" s="71"/>
      <c r="L265" s="71"/>
      <c r="M265" s="71"/>
      <c r="N265" s="72"/>
      <c r="O265" s="72"/>
      <c r="P265" s="72"/>
      <c r="Q265" s="72"/>
      <c r="R265" s="72"/>
      <c r="S265" s="72"/>
      <c r="T265" s="72"/>
      <c r="U265" s="72"/>
      <c r="V265" s="72"/>
    </row>
    <row r="266" spans="2:22" x14ac:dyDescent="0.25">
      <c r="B266" s="70"/>
      <c r="C266" s="71"/>
      <c r="D266" s="71"/>
      <c r="E266" s="71"/>
      <c r="F266" s="71"/>
      <c r="G266" s="71"/>
      <c r="H266" s="71"/>
      <c r="I266" s="71"/>
      <c r="J266" s="71"/>
      <c r="K266" s="71"/>
      <c r="L266" s="71"/>
      <c r="M266" s="71"/>
      <c r="N266" s="72"/>
      <c r="O266" s="72"/>
      <c r="P266" s="72"/>
      <c r="Q266" s="72"/>
      <c r="R266" s="72"/>
      <c r="S266" s="72"/>
      <c r="T266" s="72"/>
      <c r="U266" s="72"/>
      <c r="V266" s="72"/>
    </row>
    <row r="267" spans="2:22" x14ac:dyDescent="0.25">
      <c r="B267" s="70"/>
      <c r="C267" s="71"/>
      <c r="D267" s="71"/>
      <c r="E267" s="71"/>
      <c r="F267" s="71"/>
      <c r="G267" s="71"/>
      <c r="H267" s="71"/>
      <c r="I267" s="71"/>
      <c r="J267" s="71"/>
      <c r="K267" s="71"/>
      <c r="L267" s="71"/>
      <c r="M267" s="71"/>
      <c r="N267" s="72"/>
      <c r="O267" s="72"/>
      <c r="P267" s="72"/>
      <c r="Q267" s="72"/>
      <c r="R267" s="72"/>
      <c r="S267" s="72"/>
      <c r="T267" s="72"/>
      <c r="U267" s="72"/>
      <c r="V267" s="72"/>
    </row>
    <row r="268" spans="2:22" x14ac:dyDescent="0.25">
      <c r="B268" s="70"/>
      <c r="C268" s="71"/>
      <c r="D268" s="71"/>
      <c r="E268" s="71"/>
      <c r="F268" s="71"/>
      <c r="G268" s="71"/>
      <c r="H268" s="71"/>
      <c r="I268" s="71"/>
      <c r="J268" s="71"/>
      <c r="K268" s="71"/>
      <c r="L268" s="71"/>
      <c r="M268" s="71"/>
      <c r="N268" s="72"/>
      <c r="O268" s="72"/>
      <c r="P268" s="72"/>
      <c r="Q268" s="72"/>
      <c r="R268" s="72"/>
      <c r="S268" s="72"/>
      <c r="T268" s="72"/>
      <c r="U268" s="72"/>
      <c r="V268" s="72"/>
    </row>
    <row r="269" spans="2:22" x14ac:dyDescent="0.25">
      <c r="B269" s="70"/>
      <c r="C269" s="71"/>
      <c r="D269" s="71"/>
      <c r="E269" s="71"/>
      <c r="F269" s="71"/>
      <c r="G269" s="71"/>
      <c r="H269" s="71"/>
      <c r="I269" s="71"/>
      <c r="J269" s="71"/>
      <c r="K269" s="71"/>
      <c r="L269" s="71"/>
      <c r="M269" s="71"/>
      <c r="N269" s="72"/>
      <c r="O269" s="72"/>
      <c r="P269" s="72"/>
      <c r="Q269" s="72"/>
      <c r="R269" s="72"/>
      <c r="S269" s="72"/>
      <c r="T269" s="72"/>
      <c r="U269" s="72"/>
      <c r="V269" s="72"/>
    </row>
    <row r="270" spans="2:22" x14ac:dyDescent="0.25">
      <c r="B270" s="70"/>
      <c r="C270" s="71"/>
      <c r="D270" s="71"/>
      <c r="E270" s="71"/>
      <c r="F270" s="71"/>
      <c r="G270" s="71"/>
      <c r="H270" s="71"/>
      <c r="I270" s="71"/>
      <c r="J270" s="71"/>
      <c r="K270" s="71"/>
      <c r="L270" s="71"/>
      <c r="M270" s="71"/>
      <c r="N270" s="72"/>
      <c r="O270" s="72"/>
      <c r="P270" s="72"/>
      <c r="Q270" s="72"/>
      <c r="R270" s="72"/>
      <c r="S270" s="72"/>
      <c r="T270" s="72"/>
      <c r="U270" s="72"/>
      <c r="V270" s="72"/>
    </row>
    <row r="271" spans="2:22" x14ac:dyDescent="0.25">
      <c r="B271" s="70"/>
      <c r="C271" s="71"/>
      <c r="D271" s="71"/>
      <c r="E271" s="71"/>
      <c r="F271" s="71"/>
      <c r="G271" s="71"/>
      <c r="H271" s="71"/>
      <c r="I271" s="71"/>
      <c r="J271" s="71"/>
      <c r="K271" s="71"/>
      <c r="L271" s="71"/>
      <c r="M271" s="71"/>
      <c r="N271" s="72"/>
      <c r="O271" s="72"/>
      <c r="P271" s="72"/>
      <c r="Q271" s="72"/>
      <c r="R271" s="72"/>
      <c r="S271" s="72"/>
      <c r="T271" s="72"/>
      <c r="U271" s="72"/>
      <c r="V271" s="72"/>
    </row>
    <row r="272" spans="2:22" x14ac:dyDescent="0.25">
      <c r="B272" s="70"/>
      <c r="C272" s="71"/>
      <c r="D272" s="71"/>
      <c r="E272" s="71"/>
      <c r="F272" s="71"/>
      <c r="G272" s="71"/>
      <c r="H272" s="71"/>
      <c r="I272" s="71"/>
      <c r="J272" s="71"/>
      <c r="K272" s="71"/>
      <c r="L272" s="71"/>
      <c r="M272" s="71"/>
      <c r="N272" s="72"/>
      <c r="O272" s="72"/>
      <c r="P272" s="72"/>
      <c r="Q272" s="72"/>
      <c r="R272" s="72"/>
      <c r="S272" s="72"/>
      <c r="T272" s="72"/>
      <c r="U272" s="72"/>
      <c r="V272" s="72"/>
    </row>
    <row r="273" spans="2:22" x14ac:dyDescent="0.25">
      <c r="B273" s="70"/>
      <c r="C273" s="71"/>
      <c r="D273" s="71"/>
      <c r="E273" s="71"/>
      <c r="F273" s="71"/>
      <c r="G273" s="71"/>
      <c r="H273" s="71"/>
      <c r="I273" s="71"/>
      <c r="J273" s="71"/>
      <c r="K273" s="71"/>
      <c r="L273" s="71"/>
      <c r="M273" s="71"/>
      <c r="N273" s="72"/>
      <c r="O273" s="72"/>
      <c r="P273" s="72"/>
      <c r="Q273" s="72"/>
      <c r="R273" s="72"/>
      <c r="S273" s="72"/>
      <c r="T273" s="72"/>
      <c r="U273" s="72"/>
      <c r="V273" s="72"/>
    </row>
    <row r="274" spans="2:22" x14ac:dyDescent="0.25">
      <c r="B274" s="70"/>
      <c r="C274" s="71"/>
      <c r="D274" s="71"/>
      <c r="E274" s="71"/>
      <c r="F274" s="71"/>
      <c r="G274" s="71"/>
      <c r="H274" s="71"/>
      <c r="I274" s="71"/>
      <c r="J274" s="71"/>
      <c r="K274" s="71"/>
      <c r="L274" s="71"/>
      <c r="M274" s="71"/>
      <c r="N274" s="72"/>
      <c r="O274" s="72"/>
      <c r="P274" s="72"/>
      <c r="Q274" s="72"/>
      <c r="R274" s="72"/>
      <c r="S274" s="72"/>
      <c r="T274" s="72"/>
      <c r="U274" s="72"/>
      <c r="V274" s="72"/>
    </row>
    <row r="275" spans="2:22" x14ac:dyDescent="0.25">
      <c r="B275" s="70"/>
      <c r="C275" s="71"/>
      <c r="D275" s="71"/>
      <c r="E275" s="71"/>
      <c r="F275" s="71"/>
      <c r="G275" s="71"/>
      <c r="H275" s="71"/>
      <c r="I275" s="71"/>
      <c r="J275" s="71"/>
      <c r="K275" s="71"/>
      <c r="L275" s="71"/>
      <c r="M275" s="71"/>
      <c r="N275" s="72"/>
      <c r="O275" s="72"/>
      <c r="P275" s="72"/>
      <c r="Q275" s="72"/>
      <c r="R275" s="72"/>
      <c r="S275" s="72"/>
      <c r="T275" s="72"/>
      <c r="U275" s="72"/>
      <c r="V275" s="72"/>
    </row>
    <row r="276" spans="2:22" x14ac:dyDescent="0.25">
      <c r="B276" s="70"/>
      <c r="C276" s="71"/>
      <c r="D276" s="71"/>
      <c r="E276" s="71"/>
      <c r="F276" s="71"/>
      <c r="G276" s="71"/>
      <c r="H276" s="71"/>
      <c r="I276" s="71"/>
      <c r="J276" s="71"/>
      <c r="K276" s="71"/>
      <c r="L276" s="71"/>
      <c r="M276" s="71"/>
      <c r="N276" s="72"/>
      <c r="O276" s="72"/>
      <c r="P276" s="72"/>
      <c r="Q276" s="72"/>
      <c r="R276" s="72"/>
      <c r="S276" s="72"/>
      <c r="T276" s="72"/>
      <c r="U276" s="72"/>
      <c r="V276" s="72"/>
    </row>
    <row r="277" spans="2:22" x14ac:dyDescent="0.25">
      <c r="B277" s="70"/>
      <c r="C277" s="71"/>
      <c r="D277" s="71"/>
      <c r="E277" s="71"/>
      <c r="F277" s="71"/>
      <c r="G277" s="71"/>
      <c r="H277" s="71"/>
      <c r="I277" s="71"/>
      <c r="J277" s="71"/>
      <c r="K277" s="71"/>
      <c r="L277" s="71"/>
      <c r="M277" s="71"/>
      <c r="N277" s="72"/>
      <c r="O277" s="72"/>
      <c r="P277" s="72"/>
      <c r="Q277" s="72"/>
      <c r="R277" s="72"/>
      <c r="S277" s="72"/>
      <c r="T277" s="72"/>
      <c r="U277" s="72"/>
      <c r="V277" s="72"/>
    </row>
    <row r="278" spans="2:22" x14ac:dyDescent="0.25">
      <c r="B278" s="70"/>
      <c r="C278" s="71"/>
      <c r="D278" s="71"/>
      <c r="E278" s="71"/>
      <c r="F278" s="71"/>
      <c r="G278" s="71"/>
      <c r="H278" s="71"/>
      <c r="I278" s="71"/>
      <c r="J278" s="71"/>
      <c r="K278" s="71"/>
      <c r="L278" s="71"/>
      <c r="M278" s="71"/>
      <c r="N278" s="72"/>
      <c r="O278" s="72"/>
      <c r="P278" s="72"/>
      <c r="Q278" s="72"/>
      <c r="R278" s="72"/>
      <c r="S278" s="72"/>
      <c r="T278" s="72"/>
      <c r="U278" s="72"/>
      <c r="V278" s="72"/>
    </row>
    <row r="279" spans="2:22" x14ac:dyDescent="0.25">
      <c r="B279" s="70"/>
      <c r="C279" s="71"/>
      <c r="D279" s="71"/>
      <c r="E279" s="71"/>
      <c r="F279" s="71"/>
      <c r="G279" s="71"/>
      <c r="H279" s="71"/>
      <c r="I279" s="71"/>
      <c r="J279" s="71"/>
      <c r="K279" s="71"/>
      <c r="L279" s="71"/>
      <c r="M279" s="71"/>
      <c r="N279" s="72"/>
      <c r="O279" s="72"/>
      <c r="P279" s="72"/>
      <c r="Q279" s="72"/>
      <c r="R279" s="72"/>
      <c r="S279" s="72"/>
      <c r="T279" s="72"/>
      <c r="U279" s="72"/>
      <c r="V279" s="72"/>
    </row>
    <row r="280" spans="2:22" x14ac:dyDescent="0.25">
      <c r="B280" s="70"/>
      <c r="C280" s="71"/>
      <c r="D280" s="71"/>
      <c r="E280" s="71"/>
      <c r="F280" s="71"/>
      <c r="G280" s="71"/>
      <c r="H280" s="71"/>
      <c r="I280" s="71"/>
      <c r="J280" s="71"/>
      <c r="K280" s="71"/>
      <c r="L280" s="71"/>
      <c r="M280" s="71"/>
      <c r="N280" s="72"/>
      <c r="O280" s="72"/>
      <c r="P280" s="72"/>
      <c r="Q280" s="72"/>
      <c r="R280" s="72"/>
      <c r="S280" s="72"/>
      <c r="T280" s="72"/>
      <c r="U280" s="72"/>
      <c r="V280" s="72"/>
    </row>
    <row r="281" spans="2:22" x14ac:dyDescent="0.25">
      <c r="B281" s="70"/>
      <c r="C281" s="71"/>
      <c r="D281" s="71"/>
      <c r="E281" s="71"/>
      <c r="F281" s="71"/>
      <c r="G281" s="71"/>
      <c r="H281" s="71"/>
      <c r="I281" s="71"/>
      <c r="J281" s="71"/>
      <c r="K281" s="71"/>
      <c r="L281" s="71"/>
      <c r="M281" s="71"/>
      <c r="N281" s="72"/>
      <c r="O281" s="72"/>
      <c r="P281" s="72"/>
      <c r="Q281" s="72"/>
      <c r="R281" s="72"/>
      <c r="S281" s="72"/>
      <c r="T281" s="72"/>
      <c r="U281" s="72"/>
      <c r="V281" s="72"/>
    </row>
    <row r="282" spans="2:22" x14ac:dyDescent="0.25">
      <c r="B282" s="70"/>
      <c r="C282" s="71"/>
      <c r="D282" s="71"/>
      <c r="E282" s="71"/>
      <c r="F282" s="71"/>
      <c r="G282" s="71"/>
      <c r="H282" s="71"/>
      <c r="I282" s="71"/>
      <c r="J282" s="71"/>
      <c r="K282" s="71"/>
      <c r="L282" s="71"/>
      <c r="M282" s="71"/>
      <c r="N282" s="72"/>
      <c r="O282" s="72"/>
      <c r="P282" s="72"/>
      <c r="Q282" s="72"/>
      <c r="R282" s="72"/>
      <c r="S282" s="72"/>
      <c r="T282" s="72"/>
      <c r="U282" s="72"/>
      <c r="V282" s="72"/>
    </row>
  </sheetData>
  <mergeCells count="4">
    <mergeCell ref="A6:A7"/>
    <mergeCell ref="A120:B120"/>
    <mergeCell ref="A1:M1"/>
    <mergeCell ref="A2:J2"/>
  </mergeCells>
  <hyperlinks>
    <hyperlink ref="B90"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7" r:id="rId3" display="consultantplus://offline/ref=D42EAC7BD398020209D35F6AF6672FBA6F13F77B84F225875A8095FA102A9B2D8E358CD609751112B9E7A4869E64DFF883BAA8D38BAB06D8YDV9M"/>
    <hyperlink ref="B88"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27559055118110237" right="0.19685039370078741" top="0.15748031496062992" bottom="0.19685039370078741" header="0.15748031496062992" footer="0.15748031496062992"/>
  <pageSetup paperSize="9" scale="62" fitToHeight="32" orientation="landscape" r:id="rId6"/>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Уточнение июнь</vt:lpstr>
      <vt:lpstr>'Уточнение июнь'!Заголовки_для_печати</vt:lpstr>
      <vt:lpstr>'Уточнение июнь'!Область_печати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2023-06-09T09:23:49Z</cp:lastPrinted>
  <dcterms:created xsi:type="dcterms:W3CDTF">2023-06-09T09:21:50Z</dcterms:created>
  <dcterms:modified xsi:type="dcterms:W3CDTF">2023-06-09T09:23:53Z</dcterms:modified>
</cp:coreProperties>
</file>