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795" windowHeight="11565"/>
  </bookViews>
  <sheets>
    <sheet name="декабрь" sheetId="1" r:id="rId1"/>
  </sheets>
  <definedNames>
    <definedName name="_xlnm.Print_Titles" localSheetId="0">декабрь!$4:$4</definedName>
    <definedName name="_xlnm.Print_Area" localSheetId="0">декабрь!$A$1:$L$255</definedName>
  </definedNames>
  <calcPr calcId="145621" fullCalcOnLoad="1"/>
</workbook>
</file>

<file path=xl/calcChain.xml><?xml version="1.0" encoding="utf-8"?>
<calcChain xmlns="http://schemas.openxmlformats.org/spreadsheetml/2006/main">
  <c r="L253" i="1" l="1"/>
  <c r="I253" i="1"/>
  <c r="E253" i="1"/>
  <c r="L252" i="1"/>
  <c r="I252" i="1"/>
  <c r="E252" i="1"/>
  <c r="L251" i="1"/>
  <c r="I251" i="1"/>
  <c r="E251" i="1"/>
  <c r="L250" i="1"/>
  <c r="I250" i="1"/>
  <c r="D250" i="1"/>
  <c r="E250" i="1" s="1"/>
  <c r="C250" i="1"/>
  <c r="L249" i="1"/>
  <c r="I249" i="1"/>
  <c r="E249" i="1"/>
  <c r="L248" i="1"/>
  <c r="I248" i="1"/>
  <c r="E248" i="1"/>
  <c r="L247" i="1"/>
  <c r="I247" i="1"/>
  <c r="E247" i="1"/>
  <c r="L246" i="1"/>
  <c r="I246" i="1"/>
  <c r="E246" i="1"/>
  <c r="L245" i="1"/>
  <c r="I245" i="1"/>
  <c r="D245" i="1"/>
  <c r="E245" i="1" s="1"/>
  <c r="C245" i="1"/>
  <c r="L244" i="1"/>
  <c r="I244" i="1"/>
  <c r="E244" i="1"/>
  <c r="L243" i="1"/>
  <c r="I243" i="1"/>
  <c r="E243" i="1"/>
  <c r="L242" i="1"/>
  <c r="I242" i="1"/>
  <c r="E242" i="1"/>
  <c r="L241" i="1"/>
  <c r="I241" i="1"/>
  <c r="E241" i="1"/>
  <c r="L240" i="1"/>
  <c r="I240" i="1"/>
  <c r="E240" i="1"/>
  <c r="L239" i="1"/>
  <c r="I239" i="1"/>
  <c r="E239" i="1"/>
  <c r="L238" i="1"/>
  <c r="I238" i="1"/>
  <c r="E238" i="1"/>
  <c r="L237" i="1"/>
  <c r="I237" i="1"/>
  <c r="I235" i="1" s="1"/>
  <c r="E237" i="1"/>
  <c r="E236" i="1"/>
  <c r="L235" i="1"/>
  <c r="K235" i="1"/>
  <c r="J235" i="1"/>
  <c r="H235" i="1"/>
  <c r="G235" i="1"/>
  <c r="D235" i="1"/>
  <c r="C235" i="1"/>
  <c r="E235" i="1" s="1"/>
  <c r="L234" i="1"/>
  <c r="I234" i="1"/>
  <c r="E234" i="1"/>
  <c r="L233" i="1"/>
  <c r="I233" i="1"/>
  <c r="E233" i="1"/>
  <c r="L232" i="1"/>
  <c r="I232" i="1"/>
  <c r="E232" i="1"/>
  <c r="L231" i="1"/>
  <c r="I231" i="1"/>
  <c r="E231" i="1"/>
  <c r="L230" i="1"/>
  <c r="I230" i="1"/>
  <c r="E230" i="1"/>
  <c r="L229" i="1"/>
  <c r="I229" i="1"/>
  <c r="E229" i="1"/>
  <c r="L228" i="1"/>
  <c r="I228" i="1"/>
  <c r="E228" i="1"/>
  <c r="L227" i="1"/>
  <c r="I227" i="1"/>
  <c r="E227" i="1"/>
  <c r="L226" i="1"/>
  <c r="I226" i="1"/>
  <c r="E226" i="1"/>
  <c r="L225" i="1"/>
  <c r="I225" i="1"/>
  <c r="E225" i="1"/>
  <c r="L224" i="1"/>
  <c r="I224" i="1"/>
  <c r="E224" i="1"/>
  <c r="E223" i="1"/>
  <c r="L222" i="1"/>
  <c r="I222" i="1"/>
  <c r="E222" i="1"/>
  <c r="L221" i="1"/>
  <c r="I221" i="1"/>
  <c r="E221" i="1"/>
  <c r="L220" i="1"/>
  <c r="I220" i="1"/>
  <c r="E220" i="1"/>
  <c r="L219" i="1"/>
  <c r="I219" i="1"/>
  <c r="E219" i="1"/>
  <c r="L218" i="1"/>
  <c r="I218" i="1"/>
  <c r="E218" i="1"/>
  <c r="L217" i="1"/>
  <c r="I217" i="1"/>
  <c r="E217" i="1"/>
  <c r="L216" i="1"/>
  <c r="I216" i="1"/>
  <c r="E216" i="1"/>
  <c r="L215" i="1"/>
  <c r="I215" i="1"/>
  <c r="E215" i="1"/>
  <c r="L214" i="1"/>
  <c r="I214" i="1"/>
  <c r="E214" i="1"/>
  <c r="L213" i="1"/>
  <c r="I213" i="1"/>
  <c r="E213" i="1"/>
  <c r="L212" i="1"/>
  <c r="I212" i="1"/>
  <c r="E212" i="1"/>
  <c r="L211" i="1"/>
  <c r="I211" i="1"/>
  <c r="E211" i="1"/>
  <c r="L210" i="1"/>
  <c r="I210" i="1"/>
  <c r="E210" i="1"/>
  <c r="L209" i="1"/>
  <c r="I209" i="1"/>
  <c r="E209" i="1"/>
  <c r="L208" i="1"/>
  <c r="I208" i="1"/>
  <c r="E208" i="1"/>
  <c r="L207" i="1"/>
  <c r="I207" i="1"/>
  <c r="E207" i="1"/>
  <c r="L206" i="1"/>
  <c r="I206" i="1"/>
  <c r="E206" i="1"/>
  <c r="L205" i="1"/>
  <c r="I205" i="1"/>
  <c r="E205" i="1"/>
  <c r="L204" i="1"/>
  <c r="I204" i="1"/>
  <c r="E204" i="1"/>
  <c r="L203" i="1"/>
  <c r="I203" i="1"/>
  <c r="E203" i="1"/>
  <c r="L202" i="1"/>
  <c r="I202" i="1"/>
  <c r="E202" i="1"/>
  <c r="L201" i="1"/>
  <c r="I201" i="1"/>
  <c r="E201" i="1"/>
  <c r="L200" i="1"/>
  <c r="I200" i="1"/>
  <c r="E200" i="1"/>
  <c r="L199" i="1"/>
  <c r="I199" i="1"/>
  <c r="E199" i="1"/>
  <c r="L198" i="1"/>
  <c r="I198" i="1"/>
  <c r="E198" i="1"/>
  <c r="L197" i="1"/>
  <c r="I197" i="1"/>
  <c r="E197" i="1"/>
  <c r="L196" i="1"/>
  <c r="I196" i="1"/>
  <c r="E196" i="1"/>
  <c r="L195" i="1"/>
  <c r="I195" i="1"/>
  <c r="E195" i="1"/>
  <c r="L194" i="1"/>
  <c r="I194" i="1"/>
  <c r="E194" i="1"/>
  <c r="L193" i="1"/>
  <c r="I193" i="1"/>
  <c r="E193" i="1"/>
  <c r="K192" i="1"/>
  <c r="L192" i="1" s="1"/>
  <c r="J192" i="1"/>
  <c r="H192" i="1"/>
  <c r="I192" i="1" s="1"/>
  <c r="G192" i="1"/>
  <c r="D192" i="1"/>
  <c r="C192" i="1"/>
  <c r="E192" i="1" s="1"/>
  <c r="L191" i="1"/>
  <c r="I191" i="1"/>
  <c r="E191" i="1"/>
  <c r="L190" i="1"/>
  <c r="I190" i="1"/>
  <c r="E190" i="1"/>
  <c r="L189" i="1"/>
  <c r="I189" i="1"/>
  <c r="E189" i="1"/>
  <c r="L188" i="1"/>
  <c r="I188" i="1"/>
  <c r="E188" i="1"/>
  <c r="E187" i="1"/>
  <c r="L186" i="1"/>
  <c r="I186" i="1"/>
  <c r="E186" i="1"/>
  <c r="L185" i="1"/>
  <c r="I185" i="1"/>
  <c r="E185" i="1"/>
  <c r="L184" i="1"/>
  <c r="I184" i="1"/>
  <c r="E184" i="1"/>
  <c r="L183" i="1"/>
  <c r="I183" i="1"/>
  <c r="E183" i="1"/>
  <c r="L182" i="1"/>
  <c r="I182" i="1"/>
  <c r="E182" i="1"/>
  <c r="L181" i="1"/>
  <c r="I181" i="1"/>
  <c r="E181" i="1"/>
  <c r="L180" i="1"/>
  <c r="I180" i="1"/>
  <c r="E180" i="1"/>
  <c r="L179" i="1"/>
  <c r="I179" i="1"/>
  <c r="E179" i="1"/>
  <c r="L178" i="1"/>
  <c r="I178" i="1"/>
  <c r="E178" i="1"/>
  <c r="L177" i="1"/>
  <c r="I177" i="1"/>
  <c r="E177" i="1"/>
  <c r="L176" i="1"/>
  <c r="I176" i="1"/>
  <c r="E176" i="1"/>
  <c r="L175" i="1"/>
  <c r="I175" i="1"/>
  <c r="E175" i="1"/>
  <c r="L174" i="1"/>
  <c r="I174" i="1"/>
  <c r="E174" i="1"/>
  <c r="L173" i="1"/>
  <c r="I173" i="1"/>
  <c r="E173" i="1"/>
  <c r="L172" i="1"/>
  <c r="I172" i="1"/>
  <c r="E172" i="1"/>
  <c r="L171" i="1"/>
  <c r="I171" i="1"/>
  <c r="E171" i="1"/>
  <c r="L170" i="1"/>
  <c r="I170" i="1"/>
  <c r="E170" i="1"/>
  <c r="L169" i="1"/>
  <c r="I169" i="1"/>
  <c r="E169" i="1"/>
  <c r="L168" i="1"/>
  <c r="I168" i="1"/>
  <c r="E168" i="1"/>
  <c r="E167" i="1"/>
  <c r="L166" i="1"/>
  <c r="I166" i="1"/>
  <c r="E166" i="1"/>
  <c r="L165" i="1"/>
  <c r="I165" i="1"/>
  <c r="E165" i="1"/>
  <c r="L164" i="1"/>
  <c r="I164" i="1"/>
  <c r="E164" i="1"/>
  <c r="L163" i="1"/>
  <c r="I163" i="1"/>
  <c r="E163" i="1"/>
  <c r="L162" i="1"/>
  <c r="I162" i="1"/>
  <c r="E162" i="1"/>
  <c r="L161" i="1"/>
  <c r="I161" i="1"/>
  <c r="E161" i="1"/>
  <c r="L160" i="1"/>
  <c r="I160" i="1"/>
  <c r="E160" i="1"/>
  <c r="E159" i="1"/>
  <c r="L158" i="1"/>
  <c r="I158" i="1"/>
  <c r="E158" i="1"/>
  <c r="L157" i="1"/>
  <c r="I157" i="1"/>
  <c r="E157" i="1"/>
  <c r="L156" i="1"/>
  <c r="I156" i="1"/>
  <c r="E156" i="1"/>
  <c r="E155" i="1"/>
  <c r="L154" i="1"/>
  <c r="I154" i="1"/>
  <c r="E154" i="1"/>
  <c r="L153" i="1"/>
  <c r="I153" i="1"/>
  <c r="E153" i="1"/>
  <c r="L152" i="1"/>
  <c r="I152" i="1"/>
  <c r="E152" i="1"/>
  <c r="L151" i="1"/>
  <c r="I151" i="1"/>
  <c r="E151" i="1"/>
  <c r="L150" i="1"/>
  <c r="I150" i="1"/>
  <c r="E150" i="1"/>
  <c r="L149" i="1"/>
  <c r="I149" i="1"/>
  <c r="E149" i="1"/>
  <c r="L148" i="1"/>
  <c r="I148" i="1"/>
  <c r="E148" i="1"/>
  <c r="L147" i="1"/>
  <c r="I147" i="1"/>
  <c r="E147" i="1"/>
  <c r="L146" i="1"/>
  <c r="I146" i="1"/>
  <c r="E146" i="1"/>
  <c r="E145" i="1"/>
  <c r="L144" i="1"/>
  <c r="I144" i="1"/>
  <c r="E144" i="1"/>
  <c r="L143" i="1"/>
  <c r="I143" i="1"/>
  <c r="E143" i="1"/>
  <c r="L142" i="1"/>
  <c r="I142" i="1"/>
  <c r="E142" i="1"/>
  <c r="L141" i="1"/>
  <c r="I141" i="1"/>
  <c r="E141" i="1"/>
  <c r="L140" i="1"/>
  <c r="I140" i="1"/>
  <c r="E140" i="1"/>
  <c r="L139" i="1"/>
  <c r="I139" i="1"/>
  <c r="E139" i="1"/>
  <c r="L138" i="1"/>
  <c r="I138" i="1"/>
  <c r="E138" i="1"/>
  <c r="L137" i="1"/>
  <c r="I137" i="1"/>
  <c r="E137" i="1"/>
  <c r="K136" i="1"/>
  <c r="L136" i="1" s="1"/>
  <c r="J136" i="1"/>
  <c r="H136" i="1"/>
  <c r="I136" i="1" s="1"/>
  <c r="G136" i="1"/>
  <c r="D136" i="1"/>
  <c r="C136" i="1"/>
  <c r="E136" i="1" s="1"/>
  <c r="L135" i="1"/>
  <c r="I135" i="1"/>
  <c r="E135" i="1"/>
  <c r="L134" i="1"/>
  <c r="I134" i="1"/>
  <c r="E134" i="1"/>
  <c r="L133" i="1"/>
  <c r="I133" i="1"/>
  <c r="E133" i="1"/>
  <c r="L132" i="1"/>
  <c r="I132" i="1"/>
  <c r="E132" i="1"/>
  <c r="L131" i="1"/>
  <c r="K131" i="1"/>
  <c r="J131" i="1"/>
  <c r="H131" i="1"/>
  <c r="H130" i="1" s="1"/>
  <c r="G131" i="1"/>
  <c r="D131" i="1"/>
  <c r="E131" i="1" s="1"/>
  <c r="C131" i="1"/>
  <c r="C130" i="1" s="1"/>
  <c r="C254" i="1" s="1"/>
  <c r="K130" i="1"/>
  <c r="L130" i="1" s="1"/>
  <c r="J130" i="1"/>
  <c r="J254" i="1" s="1"/>
  <c r="G130" i="1"/>
  <c r="G254" i="1" s="1"/>
  <c r="D130" i="1"/>
  <c r="D254" i="1" s="1"/>
  <c r="L127" i="1"/>
  <c r="I127" i="1"/>
  <c r="E127" i="1"/>
  <c r="L126" i="1"/>
  <c r="I126" i="1"/>
  <c r="D126" i="1"/>
  <c r="E126" i="1" s="1"/>
  <c r="C126" i="1"/>
  <c r="L125" i="1"/>
  <c r="I125" i="1"/>
  <c r="E125" i="1"/>
  <c r="K124" i="1"/>
  <c r="K128" i="1" s="1"/>
  <c r="J124" i="1"/>
  <c r="J128" i="1" s="1"/>
  <c r="H124" i="1"/>
  <c r="I124" i="1" s="1"/>
  <c r="G124" i="1"/>
  <c r="G128" i="1" s="1"/>
  <c r="D124" i="1"/>
  <c r="E124" i="1" s="1"/>
  <c r="C124" i="1"/>
  <c r="C128" i="1" s="1"/>
  <c r="L123" i="1"/>
  <c r="I123" i="1"/>
  <c r="E123" i="1"/>
  <c r="L122" i="1"/>
  <c r="I122" i="1"/>
  <c r="E122" i="1"/>
  <c r="L121" i="1"/>
  <c r="I121" i="1"/>
  <c r="E121" i="1"/>
  <c r="L120" i="1"/>
  <c r="I120" i="1"/>
  <c r="E120" i="1"/>
  <c r="L119" i="1"/>
  <c r="I119" i="1"/>
  <c r="E119" i="1"/>
  <c r="L118" i="1"/>
  <c r="I118" i="1"/>
  <c r="E118" i="1"/>
  <c r="L117" i="1"/>
  <c r="I117" i="1"/>
  <c r="E117" i="1"/>
  <c r="L116" i="1"/>
  <c r="I116" i="1"/>
  <c r="E116" i="1"/>
  <c r="L115" i="1"/>
  <c r="I115" i="1"/>
  <c r="E115" i="1"/>
  <c r="L114" i="1"/>
  <c r="I114" i="1"/>
  <c r="E114" i="1"/>
  <c r="L113" i="1"/>
  <c r="I113" i="1"/>
  <c r="E113" i="1"/>
  <c r="L112" i="1"/>
  <c r="I112" i="1"/>
  <c r="E112" i="1"/>
  <c r="L111" i="1"/>
  <c r="I111" i="1"/>
  <c r="E111" i="1"/>
  <c r="L110" i="1"/>
  <c r="I110" i="1"/>
  <c r="E110" i="1"/>
  <c r="L109" i="1"/>
  <c r="I109" i="1"/>
  <c r="E109" i="1"/>
  <c r="L108" i="1"/>
  <c r="I108" i="1"/>
  <c r="E108" i="1"/>
  <c r="L107" i="1"/>
  <c r="I107" i="1"/>
  <c r="E107" i="1"/>
  <c r="L106" i="1"/>
  <c r="I106" i="1"/>
  <c r="E106" i="1"/>
  <c r="E105" i="1"/>
  <c r="L104" i="1"/>
  <c r="I104" i="1"/>
  <c r="E104" i="1"/>
  <c r="L103" i="1"/>
  <c r="I103" i="1"/>
  <c r="E103" i="1"/>
  <c r="L102" i="1"/>
  <c r="I102" i="1"/>
  <c r="E102" i="1"/>
  <c r="L101" i="1"/>
  <c r="I101" i="1"/>
  <c r="E101" i="1"/>
  <c r="L100" i="1"/>
  <c r="I100" i="1"/>
  <c r="E100" i="1"/>
  <c r="L99" i="1"/>
  <c r="I99" i="1"/>
  <c r="E99" i="1"/>
  <c r="L98" i="1"/>
  <c r="I98" i="1"/>
  <c r="E98" i="1"/>
  <c r="L97" i="1"/>
  <c r="I97" i="1"/>
  <c r="E97" i="1"/>
  <c r="L96" i="1"/>
  <c r="I96" i="1"/>
  <c r="E96" i="1"/>
  <c r="E95" i="1"/>
  <c r="L94" i="1"/>
  <c r="I94" i="1"/>
  <c r="E94" i="1"/>
  <c r="L93" i="1"/>
  <c r="I93" i="1"/>
  <c r="E93" i="1"/>
  <c r="L92" i="1"/>
  <c r="I92" i="1"/>
  <c r="E92" i="1"/>
  <c r="E91" i="1"/>
  <c r="L90" i="1"/>
  <c r="I90" i="1"/>
  <c r="E90" i="1"/>
  <c r="L89" i="1"/>
  <c r="I89" i="1"/>
  <c r="E89" i="1"/>
  <c r="L88" i="1"/>
  <c r="I88" i="1"/>
  <c r="E88" i="1"/>
  <c r="L87" i="1"/>
  <c r="I87" i="1"/>
  <c r="E87" i="1"/>
  <c r="L86" i="1"/>
  <c r="I86" i="1"/>
  <c r="E86" i="1"/>
  <c r="L85" i="1"/>
  <c r="I85" i="1"/>
  <c r="E85" i="1"/>
  <c r="L84" i="1"/>
  <c r="I84" i="1"/>
  <c r="E84" i="1"/>
  <c r="L83" i="1"/>
  <c r="I83" i="1"/>
  <c r="E83" i="1"/>
  <c r="L82" i="1"/>
  <c r="I82" i="1"/>
  <c r="E82" i="1"/>
  <c r="L81" i="1"/>
  <c r="I81" i="1"/>
  <c r="E81" i="1"/>
  <c r="K80" i="1"/>
  <c r="L80" i="1" s="1"/>
  <c r="J80" i="1"/>
  <c r="H80" i="1"/>
  <c r="I80" i="1" s="1"/>
  <c r="G80" i="1"/>
  <c r="D80" i="1"/>
  <c r="C80" i="1"/>
  <c r="E80" i="1" s="1"/>
  <c r="L79" i="1"/>
  <c r="I79" i="1"/>
  <c r="E79" i="1"/>
  <c r="L78" i="1"/>
  <c r="I78" i="1"/>
  <c r="E78" i="1"/>
  <c r="L77" i="1"/>
  <c r="I77" i="1"/>
  <c r="E77" i="1"/>
  <c r="L76" i="1"/>
  <c r="I76" i="1"/>
  <c r="E76" i="1"/>
  <c r="L75" i="1"/>
  <c r="I75" i="1"/>
  <c r="E75" i="1"/>
  <c r="L74" i="1"/>
  <c r="I74" i="1"/>
  <c r="E74" i="1"/>
  <c r="L73" i="1"/>
  <c r="I73" i="1"/>
  <c r="E73" i="1"/>
  <c r="L72" i="1"/>
  <c r="I72" i="1"/>
  <c r="E72" i="1"/>
  <c r="L71" i="1"/>
  <c r="I71" i="1"/>
  <c r="E71" i="1"/>
  <c r="K70" i="1"/>
  <c r="L70" i="1" s="1"/>
  <c r="J70" i="1"/>
  <c r="H70" i="1"/>
  <c r="I70" i="1" s="1"/>
  <c r="G70" i="1"/>
  <c r="D70" i="1"/>
  <c r="C70" i="1"/>
  <c r="E70" i="1" s="1"/>
  <c r="L69" i="1"/>
  <c r="I69" i="1"/>
  <c r="E69" i="1"/>
  <c r="L68" i="1"/>
  <c r="I68" i="1"/>
  <c r="E68" i="1"/>
  <c r="L67" i="1"/>
  <c r="I67" i="1"/>
  <c r="E67" i="1"/>
  <c r="L66" i="1"/>
  <c r="I66" i="1"/>
  <c r="E66" i="1"/>
  <c r="L65" i="1"/>
  <c r="I65" i="1"/>
  <c r="E65" i="1"/>
  <c r="L64" i="1"/>
  <c r="I64" i="1"/>
  <c r="E64" i="1"/>
  <c r="K63" i="1"/>
  <c r="L63" i="1" s="1"/>
  <c r="J63" i="1"/>
  <c r="H63" i="1"/>
  <c r="I63" i="1" s="1"/>
  <c r="G63" i="1"/>
  <c r="E63" i="1"/>
  <c r="D63" i="1"/>
  <c r="C63" i="1"/>
  <c r="E62" i="1"/>
  <c r="L61" i="1"/>
  <c r="I61" i="1"/>
  <c r="E61" i="1"/>
  <c r="L60" i="1"/>
  <c r="I60" i="1"/>
  <c r="E60" i="1"/>
  <c r="L59" i="1"/>
  <c r="I59" i="1"/>
  <c r="E59" i="1"/>
  <c r="K58" i="1"/>
  <c r="L58" i="1" s="1"/>
  <c r="J58" i="1"/>
  <c r="I58" i="1"/>
  <c r="H58" i="1"/>
  <c r="G58" i="1"/>
  <c r="D58" i="1"/>
  <c r="E58" i="1" s="1"/>
  <c r="C58" i="1"/>
  <c r="K57" i="1"/>
  <c r="L57" i="1" s="1"/>
  <c r="J57" i="1"/>
  <c r="H57" i="1"/>
  <c r="I57" i="1" s="1"/>
  <c r="G57" i="1"/>
  <c r="D57" i="1"/>
  <c r="E57" i="1" s="1"/>
  <c r="C57" i="1"/>
  <c r="L56" i="1"/>
  <c r="I56" i="1"/>
  <c r="E56" i="1"/>
  <c r="L55" i="1"/>
  <c r="I55" i="1"/>
  <c r="E55" i="1"/>
  <c r="L54" i="1"/>
  <c r="I54" i="1"/>
  <c r="E54" i="1"/>
  <c r="L53" i="1"/>
  <c r="I53" i="1"/>
  <c r="E53" i="1"/>
  <c r="K52" i="1"/>
  <c r="L52" i="1" s="1"/>
  <c r="J52" i="1"/>
  <c r="H52" i="1"/>
  <c r="I52" i="1" s="1"/>
  <c r="G52" i="1"/>
  <c r="D52" i="1"/>
  <c r="C52" i="1"/>
  <c r="E52" i="1" s="1"/>
  <c r="L51" i="1"/>
  <c r="K51" i="1"/>
  <c r="J51" i="1"/>
  <c r="H51" i="1"/>
  <c r="I51" i="1" s="1"/>
  <c r="G51" i="1"/>
  <c r="D51" i="1"/>
  <c r="E51" i="1" s="1"/>
  <c r="C51" i="1"/>
  <c r="L50" i="1"/>
  <c r="I50" i="1"/>
  <c r="E50" i="1"/>
  <c r="L49" i="1"/>
  <c r="I49" i="1"/>
  <c r="E49" i="1"/>
  <c r="L48" i="1"/>
  <c r="I48" i="1"/>
  <c r="E48" i="1"/>
  <c r="K47" i="1"/>
  <c r="L47" i="1" s="1"/>
  <c r="J47" i="1"/>
  <c r="H47" i="1"/>
  <c r="G47" i="1"/>
  <c r="I47" i="1" s="1"/>
  <c r="D47" i="1"/>
  <c r="E47" i="1" s="1"/>
  <c r="C47" i="1"/>
  <c r="L46" i="1"/>
  <c r="I46" i="1"/>
  <c r="E46" i="1"/>
  <c r="L45" i="1"/>
  <c r="I45" i="1"/>
  <c r="E45" i="1"/>
  <c r="L44" i="1"/>
  <c r="I44" i="1"/>
  <c r="E44" i="1"/>
  <c r="L43" i="1"/>
  <c r="I43" i="1"/>
  <c r="E43" i="1"/>
  <c r="L42" i="1"/>
  <c r="I42" i="1"/>
  <c r="E42" i="1"/>
  <c r="L41" i="1"/>
  <c r="I41" i="1"/>
  <c r="E41" i="1"/>
  <c r="L40" i="1"/>
  <c r="I40" i="1"/>
  <c r="E40" i="1"/>
  <c r="L39" i="1"/>
  <c r="I39" i="1"/>
  <c r="E39" i="1"/>
  <c r="L38" i="1"/>
  <c r="I38" i="1"/>
  <c r="E38" i="1"/>
  <c r="L37" i="1"/>
  <c r="I37" i="1"/>
  <c r="E37" i="1"/>
  <c r="K36" i="1"/>
  <c r="J36" i="1"/>
  <c r="L36" i="1" s="1"/>
  <c r="I36" i="1"/>
  <c r="H36" i="1"/>
  <c r="G36" i="1"/>
  <c r="E36" i="1"/>
  <c r="D36" i="1"/>
  <c r="C36" i="1"/>
  <c r="L34" i="1"/>
  <c r="I34" i="1"/>
  <c r="E34" i="1"/>
  <c r="L33" i="1"/>
  <c r="I33" i="1"/>
  <c r="E33" i="1"/>
  <c r="L32" i="1"/>
  <c r="I32" i="1"/>
  <c r="E32" i="1"/>
  <c r="K31" i="1"/>
  <c r="L31" i="1" s="1"/>
  <c r="J31" i="1"/>
  <c r="H31" i="1"/>
  <c r="I31" i="1" s="1"/>
  <c r="G31" i="1"/>
  <c r="D31" i="1"/>
  <c r="E31" i="1" s="1"/>
  <c r="C31" i="1"/>
  <c r="L30" i="1"/>
  <c r="I30" i="1"/>
  <c r="E30" i="1"/>
  <c r="L29" i="1"/>
  <c r="I29" i="1"/>
  <c r="E29" i="1"/>
  <c r="K28" i="1"/>
  <c r="L28" i="1" s="1"/>
  <c r="J28" i="1"/>
  <c r="H28" i="1"/>
  <c r="I28" i="1" s="1"/>
  <c r="G28" i="1"/>
  <c r="D28" i="1"/>
  <c r="C28" i="1"/>
  <c r="E28" i="1" s="1"/>
  <c r="L27" i="1"/>
  <c r="I27" i="1"/>
  <c r="E27" i="1"/>
  <c r="K26" i="1"/>
  <c r="L26" i="1" s="1"/>
  <c r="J26" i="1"/>
  <c r="H26" i="1"/>
  <c r="I26" i="1" s="1"/>
  <c r="G26" i="1"/>
  <c r="D26" i="1"/>
  <c r="C26" i="1"/>
  <c r="E26" i="1" s="1"/>
  <c r="L25" i="1"/>
  <c r="I25" i="1"/>
  <c r="E25" i="1"/>
  <c r="L24" i="1"/>
  <c r="I24" i="1"/>
  <c r="E24" i="1"/>
  <c r="L23" i="1"/>
  <c r="I23" i="1"/>
  <c r="E23" i="1"/>
  <c r="L22" i="1"/>
  <c r="I22" i="1"/>
  <c r="E22" i="1"/>
  <c r="L21" i="1"/>
  <c r="I21" i="1"/>
  <c r="E21" i="1"/>
  <c r="L20" i="1"/>
  <c r="I20" i="1"/>
  <c r="E20" i="1"/>
  <c r="K19" i="1"/>
  <c r="L19" i="1" s="1"/>
  <c r="J19" i="1"/>
  <c r="J18" i="1" s="1"/>
  <c r="H19" i="1"/>
  <c r="I19" i="1" s="1"/>
  <c r="G19" i="1"/>
  <c r="E19" i="1"/>
  <c r="D19" i="1"/>
  <c r="C19" i="1"/>
  <c r="K18" i="1"/>
  <c r="H18" i="1"/>
  <c r="I18" i="1" s="1"/>
  <c r="G18" i="1"/>
  <c r="D18" i="1"/>
  <c r="E18" i="1" s="1"/>
  <c r="C18" i="1"/>
  <c r="L17" i="1"/>
  <c r="I17" i="1"/>
  <c r="E17" i="1"/>
  <c r="L16" i="1"/>
  <c r="I16" i="1"/>
  <c r="E16" i="1"/>
  <c r="L15" i="1"/>
  <c r="I15" i="1"/>
  <c r="E15" i="1"/>
  <c r="L14" i="1"/>
  <c r="I14" i="1"/>
  <c r="E14" i="1"/>
  <c r="K13" i="1"/>
  <c r="L13" i="1" s="1"/>
  <c r="J13" i="1"/>
  <c r="H13" i="1"/>
  <c r="I13" i="1" s="1"/>
  <c r="G13" i="1"/>
  <c r="D13" i="1"/>
  <c r="E13" i="1" s="1"/>
  <c r="C13" i="1"/>
  <c r="L12" i="1"/>
  <c r="I12" i="1"/>
  <c r="E12" i="1"/>
  <c r="L11" i="1"/>
  <c r="I11" i="1"/>
  <c r="E11" i="1"/>
  <c r="L10" i="1"/>
  <c r="I10" i="1"/>
  <c r="E10" i="1"/>
  <c r="L9" i="1"/>
  <c r="I9" i="1"/>
  <c r="E9" i="1"/>
  <c r="L8" i="1"/>
  <c r="I8" i="1"/>
  <c r="E8" i="1"/>
  <c r="L7" i="1"/>
  <c r="I7" i="1"/>
  <c r="E7" i="1"/>
  <c r="K6" i="1"/>
  <c r="L6" i="1" s="1"/>
  <c r="J6" i="1"/>
  <c r="H6" i="1"/>
  <c r="I6" i="1" s="1"/>
  <c r="G6" i="1"/>
  <c r="D6" i="1"/>
  <c r="C6" i="1"/>
  <c r="E6" i="1" s="1"/>
  <c r="L5" i="1"/>
  <c r="K5" i="1"/>
  <c r="K35" i="1" s="1"/>
  <c r="J5" i="1"/>
  <c r="H5" i="1"/>
  <c r="H35" i="1" s="1"/>
  <c r="G5" i="1"/>
  <c r="G35" i="1" s="1"/>
  <c r="D5" i="1"/>
  <c r="D35" i="1" s="1"/>
  <c r="C5" i="1"/>
  <c r="C35" i="1" s="1"/>
  <c r="I130" i="1" l="1"/>
  <c r="H254" i="1"/>
  <c r="I35" i="1"/>
  <c r="C129" i="1"/>
  <c r="E254" i="1"/>
  <c r="C255" i="1"/>
  <c r="J35" i="1"/>
  <c r="J129" i="1" s="1"/>
  <c r="J255" i="1" s="1"/>
  <c r="K129" i="1"/>
  <c r="L128" i="1"/>
  <c r="E35" i="1"/>
  <c r="L35" i="1"/>
  <c r="L18" i="1"/>
  <c r="G129" i="1"/>
  <c r="G255" i="1" s="1"/>
  <c r="I5" i="1"/>
  <c r="L124" i="1"/>
  <c r="H128" i="1"/>
  <c r="E130" i="1"/>
  <c r="I131" i="1"/>
  <c r="E5" i="1"/>
  <c r="D128" i="1"/>
  <c r="K254" i="1"/>
  <c r="D129" i="1" l="1"/>
  <c r="E128" i="1"/>
  <c r="H129" i="1"/>
  <c r="I129" i="1" s="1"/>
  <c r="I128" i="1"/>
  <c r="L129" i="1"/>
  <c r="I254" i="1"/>
  <c r="K255" i="1"/>
  <c r="L255" i="1" s="1"/>
  <c r="L254" i="1"/>
  <c r="H255" i="1" l="1"/>
  <c r="I255" i="1" s="1"/>
  <c r="E129" i="1"/>
  <c r="D255" i="1"/>
  <c r="E255" i="1" s="1"/>
</calcChain>
</file>

<file path=xl/sharedStrings.xml><?xml version="1.0" encoding="utf-8"?>
<sst xmlns="http://schemas.openxmlformats.org/spreadsheetml/2006/main" count="587" uniqueCount="423">
  <si>
    <t>Приложение 1 к реестру</t>
  </si>
  <si>
    <t>Объем бюджета Миасского городского округа по доходам на 2022 год и на плановый период 2023-2024 годов</t>
  </si>
  <si>
    <t>тыс. рублей</t>
  </si>
  <si>
    <t>Коды бюджетной классификации</t>
  </si>
  <si>
    <t>Наименование доходов</t>
  </si>
  <si>
    <t>Уточнение
нояб. 2022</t>
  </si>
  <si>
    <t>Уточнение
декабрь 2022</t>
  </si>
  <si>
    <t>отклонение</t>
  </si>
  <si>
    <t>Примеч.</t>
  </si>
  <si>
    <t>Уточнение ноябрь 2023</t>
  </si>
  <si>
    <t>Уточнение декабрь 2023</t>
  </si>
  <si>
    <t>Уточнение ноябрь 2024</t>
  </si>
  <si>
    <t>Уточнение декабрь 2024</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</si>
  <si>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</si>
  <si>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</si>
  <si>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</si>
  <si>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</si>
  <si>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</si>
  <si>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Ожидаемое поступление с учетом фактического поступления</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</si>
  <si>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</si>
  <si>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</si>
  <si>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</si>
  <si>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</si>
  <si>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</si>
  <si>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</si>
  <si>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</si>
  <si>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</si>
  <si>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</si>
  <si>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</si>
  <si>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</si>
  <si>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</si>
  <si>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</si>
  <si>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</si>
  <si>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</si>
  <si>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</si>
  <si>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</si>
  <si>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</si>
  <si>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</si>
  <si>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</si>
  <si>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</si>
  <si>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</si>
  <si>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</si>
  <si>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</si>
  <si>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</si>
  <si>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</si>
  <si>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</si>
  <si>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</si>
  <si>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</si>
  <si>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</si>
  <si>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</si>
  <si>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</si>
  <si>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</si>
  <si>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</si>
  <si>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</si>
  <si>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</si>
  <si>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</si>
  <si>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</si>
  <si>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</si>
  <si>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</si>
  <si>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</si>
  <si>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</si>
  <si>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</si>
  <si>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</si>
  <si>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</si>
  <si>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</si>
  <si>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</si>
  <si>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</si>
  <si>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</si>
  <si>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</si>
  <si>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</si>
  <si>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фактическое поступление</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</si>
  <si>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</si>
  <si>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</si>
  <si>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</si>
  <si>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</si>
  <si>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</si>
  <si>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</si>
  <si>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</si>
  <si>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ожидаемое поступление</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</si>
  <si>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</si>
  <si>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</si>
  <si>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</si>
  <si>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</si>
  <si>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</si>
  <si>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</si>
  <si>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Письмо Управления образования АМГО от 08.12.2022г. №3948/10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</si>
  <si>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</si>
  <si>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</si>
  <si>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</si>
  <si>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</si>
  <si>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</si>
  <si>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</si>
  <si>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</si>
  <si>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</si>
  <si>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</si>
  <si>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</si>
  <si>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</si>
  <si>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</si>
  <si>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</si>
  <si>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</si>
  <si>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</si>
  <si>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</si>
  <si>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</si>
  <si>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</si>
  <si>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</si>
  <si>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</si>
  <si>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</si>
  <si>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</si>
  <si>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</si>
  <si>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</si>
  <si>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288 1 13 01994 04 0020 130</t>
  </si>
  <si>
    <t>289 1 13 01994 04 0000 130</t>
  </si>
  <si>
    <t>Письмо Управления культуры АМГО от 12.12.2022г. № 949/11</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</si>
  <si>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</si>
  <si>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</si>
  <si>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</si>
  <si>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</si>
  <si>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</si>
  <si>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</si>
  <si>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</si>
  <si>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</si>
  <si>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Письмо Управления культуры АМГО от 05.12.2022г. № 927/11</t>
  </si>
  <si>
    <t>000 1 13 02994 04 0000 130</t>
  </si>
  <si>
    <t>Прочие доходы от компенсации затрат бюджетов городских округов</t>
  </si>
  <si>
    <t>283 1 13 02994 04 0000 130</t>
  </si>
  <si>
    <t>285 1 13 02994 04 0000 130</t>
  </si>
  <si>
    <t>287 1 13 02994 04 0000 130</t>
  </si>
  <si>
    <t>288 1 13 02994 04 0000 130</t>
  </si>
  <si>
    <t>289 1 13 02994 04 0000 130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</si>
  <si>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</si>
  <si>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</si>
  <si>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</si>
  <si>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</si>
  <si>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</si>
  <si>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</si>
  <si>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</si>
  <si>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</si>
  <si>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</si>
  <si>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</si>
  <si>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Письмо Управления образования АМГО от 08.12.2022г. №3948/10, от 12.12.2022г. №3976/10</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</si>
  <si>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</si>
  <si>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</si>
  <si>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</si>
  <si>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</si>
  <si>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</si>
  <si>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</si>
  <si>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</si>
  <si>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</si>
  <si>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</si>
  <si>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</si>
  <si>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</si>
  <si>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</si>
  <si>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</si>
  <si>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</si>
  <si>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</si>
  <si>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</si>
  <si>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</si>
  <si>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</si>
  <si>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</si>
  <si>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</si>
  <si>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</si>
  <si>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</si>
  <si>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</si>
  <si>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</si>
  <si>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</si>
  <si>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</si>
  <si>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</si>
  <si>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</si>
  <si>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</si>
  <si>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012 1 16 01113 01 0000 140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</si>
  <si>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</si>
  <si>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</si>
  <si>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</si>
  <si>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</si>
  <si>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</si>
  <si>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292 1 16 01154 01 0000 140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</si>
  <si>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</si>
  <si>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</si>
  <si>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</si>
  <si>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</si>
  <si>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</si>
  <si>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</si>
  <si>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</si>
  <si>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</si>
  <si>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</si>
  <si>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</si>
  <si>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</si>
  <si>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</si>
  <si>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</si>
  <si>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</si>
  <si>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</si>
  <si>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</si>
  <si>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285 1 16 07010 04 0000 140</t>
  </si>
  <si>
    <t>288 1 16 07010 04 0000 140</t>
  </si>
  <si>
    <t>289 1 16 07010 04 0000 140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</si>
  <si>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</si>
  <si>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</si>
  <si>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288 1 16 09040 04 0000 140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</si>
  <si>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</si>
  <si>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283 1 16 10031 04 0000 140</t>
  </si>
  <si>
    <t>Денежные средства, изымаемые в собственность городского округа в соответствии с решениями судов (за исключением обвинительных приговоров судов)</t>
  </si>
  <si>
    <t>285 1 16 10031 04 0000 140</t>
  </si>
  <si>
    <t xml:space="preserve">Возмещение ущерба при возникновении страховых случаев, когда выгодоприобретателями выступают получатели средств бюджета городского округа </t>
  </si>
  <si>
    <t>288 1 16 10031 04 0000 140</t>
  </si>
  <si>
    <t>291 1 16 10031 04 0000 140</t>
  </si>
  <si>
    <t>283 1 16 10032 04 0000 140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</si>
  <si>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</si>
  <si>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</si>
  <si>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</si>
  <si>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</si>
  <si>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</si>
  <si>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</si>
  <si>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</si>
  <si>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</si>
  <si>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141 1 16 10123 01 0000 140</t>
  </si>
  <si>
    <t>188 1 16 10123 01 0000 140</t>
  </si>
  <si>
    <t>283 1 16 10123 01 0000 140</t>
  </si>
  <si>
    <t>415 1 16 10123 01 0000 140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</si>
  <si>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</si>
  <si>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</si>
  <si>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</si>
  <si>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</si>
  <si>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</si>
  <si>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</si>
  <si>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</si>
  <si>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</si>
  <si>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</si>
  <si>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000 1 17 15000 00 0000 000</t>
  </si>
  <si>
    <t>Инициативные платежи</t>
  </si>
  <si>
    <t>283 1 17 15020 04 0010 150</t>
  </si>
  <si>
    <t>Инициативные платежи, зачисляемые в бюджеты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</si>
  <si>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</si>
  <si>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</si>
  <si>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</si>
  <si>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</si>
  <si>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</si>
  <si>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</si>
  <si>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</si>
  <si>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</si>
  <si>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</si>
  <si>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</si>
  <si>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</si>
  <si>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</si>
  <si>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</si>
  <si>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</si>
  <si>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</si>
  <si>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</si>
  <si>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</si>
  <si>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</si>
  <si>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</si>
  <si>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</si>
  <si>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</si>
  <si>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</si>
  <si>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</si>
  <si>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</si>
  <si>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</si>
  <si>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</si>
  <si>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288 2 02 25169 04 0000 150</t>
  </si>
  <si>
    <t>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</si>
  <si>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</si>
  <si>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</si>
  <si>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</si>
  <si>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</si>
  <si>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283 2 02 25269 04 0000 150</t>
  </si>
  <si>
    <t>Прочие субсидии бюджетам городских округов на государственную поддержку закупки контейнеров для раздельного накопления твердых коммунальных отходов</t>
  </si>
  <si>
    <t>План МФ ЧО</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</si>
  <si>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</si>
  <si>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</si>
  <si>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</si>
  <si>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</si>
  <si>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</si>
  <si>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</si>
  <si>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</si>
  <si>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государственную поддержку отрасли культуры (Федеральный проект "Сохранение культурного и исторического наследия")</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</si>
  <si>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</si>
  <si>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государственную поддержку лучших сельских учреждений культуры</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</si>
  <si>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</si>
  <si>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 xml:space="preserve">283 2 02 25555 04 0000 150 </t>
  </si>
  <si>
    <t>Субсидии бюджетам городских округов на реализацию программ формирования современной городской среды</t>
  </si>
  <si>
    <t>289 2 02 25590 04 0000 150</t>
  </si>
  <si>
    <t>Субсидии бюджетам городских округов на техническое оснащение муниципальных музеев</t>
  </si>
  <si>
    <t>287 2 02 25753 04 0000 150</t>
  </si>
  <si>
    <t>Субсидии бюджетам на софинансирование закупки оборудования для создания "умных" спортивных площадок</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</si>
  <si>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</si>
  <si>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</si>
  <si>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капитальные вложения в объекты физической культуры и спорта </t>
  </si>
  <si>
    <t>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</si>
  <si>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Субсидии бюджетам городских округов на софинансирование закупки оборудования для создания "умных" спортивных площадок</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</si>
  <si>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</si>
  <si>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</si>
  <si>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</si>
  <si>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</si>
  <si>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ликвидацию несанкционированых свалок отходов</t>
  </si>
  <si>
    <t xml:space="preserve">Прочие субсидии бюджетам городских округов на выкуп зданий для размещения общеобразовательных организаций </t>
  </si>
  <si>
    <t xml:space="preserve">Прочие субсидии бюджетам городских округов на  капитальные вложения в объекты физической культуры и спорта </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</si>
  <si>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</si>
  <si>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</si>
  <si>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</si>
  <si>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</si>
  <si>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Закон ЧО от 25.11.2022 № 704-ЗО</t>
  </si>
  <si>
    <t>287 2 02 29999 04 0000 150</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</si>
  <si>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</si>
  <si>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</si>
  <si>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</si>
  <si>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</si>
  <si>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</si>
  <si>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</si>
  <si>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закупку оборудования для создания «умных» спортивных площадок</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</si>
  <si>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</si>
  <si>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288 2 02 29999 04 0000 150</t>
  </si>
  <si>
    <t>Прочие субсидии бюджетам городских округов на организацию отдыха детей в каникулярное время</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</si>
  <si>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</si>
  <si>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</si>
  <si>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</si>
  <si>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</si>
  <si>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288 202 29999 04 0000 150</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</si>
  <si>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</si>
  <si>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</si>
  <si>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</si>
  <si>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</si>
  <si>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</si>
  <si>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</si>
  <si>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</si>
  <si>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организацию и проведение мероприятий с детьми и молодежью</t>
  </si>
  <si>
    <t>289 2 02 29999 04 0000 150</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</si>
  <si>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</si>
  <si>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</si>
  <si>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</si>
  <si>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</si>
  <si>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</si>
  <si>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</si>
  <si>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</si>
  <si>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</si>
  <si>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</si>
  <si>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</si>
  <si>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</si>
  <si>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</si>
  <si>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</si>
  <si>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</si>
  <si>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285 2 02 30024 04 0000 150</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</si>
  <si>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</si>
  <si>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</si>
  <si>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</si>
  <si>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</si>
  <si>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</si>
  <si>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закон ЧО от 25.11.2022 № 704-ЗО</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</si>
  <si>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</si>
  <si>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</si>
  <si>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</si>
  <si>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</si>
  <si>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на компенсацию отдельным категориям граждан оплаты взноса на капитальный ремонт общего имущества в многоквартирном доме</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</si>
  <si>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</si>
  <si>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</si>
  <si>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</si>
  <si>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</si>
  <si>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государственной социальной помощи, в том числе на основании социального контракта</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</si>
  <si>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</si>
  <si>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</si>
  <si>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</si>
  <si>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288 2 02 30024 04 0000 150</t>
  </si>
  <si>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</si>
  <si>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</si>
  <si>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 xml:space="preserve"> </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</si>
  <si>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</si>
  <si>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</si>
  <si>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</si>
  <si>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</si>
  <si>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</si>
  <si>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</si>
  <si>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</si>
  <si>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</si>
  <si>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</si>
  <si>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</si>
  <si>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Субвенции бюджетам городских округов на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</si>
  <si>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</si>
  <si>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</si>
  <si>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</si>
  <si>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</si>
  <si>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</si>
  <si>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</si>
  <si>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</si>
  <si>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</si>
  <si>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</si>
  <si>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</si>
  <si>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</si>
  <si>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</si>
  <si>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</si>
  <si>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</si>
  <si>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</si>
  <si>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</si>
  <si>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</si>
  <si>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Постановление Правительства ЧО от 01.12.2022г. 
№ 681- П</t>
  </si>
  <si>
    <t>288 2 02 45303 04 0000 150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</si>
  <si>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</si>
  <si>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</si>
  <si>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</si>
  <si>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</si>
  <si>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</si>
  <si>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285 2 02 49999 04 0000 150</t>
  </si>
  <si>
    <t>Прочие межбюджетные трансферты, передаваемые бюджетам городских округов на обеспечение защиты информации, содержащейся в информационных системах и проведение аттестации информационных систем в соответствии с требованиями защиты информации осуществляемых в органах УСЗН</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</si>
  <si>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</si>
  <si>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</si>
  <si>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289 2 02 49999 04 0000 150</t>
  </si>
  <si>
    <t>Прочие межбюджетные трансферты, передаваемые бюджетам городских округов на выплату денежного вознаграждения победителям областных конкурсов в сфере культуры и кинематографии среди муниципальных учреждений культуры</t>
  </si>
  <si>
    <t>000 2 04 00000 00 0000 000</t>
  </si>
  <si>
    <t>Безвозмездные поступления от негосударственных организаций</t>
  </si>
  <si>
    <t>285 2 04 04010 04 0000 150</t>
  </si>
  <si>
    <t>Предоставление негосударственными организациями грантов для получателей средств бюджетов городских округов</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</si>
  <si>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</si>
  <si>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</si>
  <si>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Письмо Управления ФКиС АМГО от 07.11.2022г. № 1022/12</t>
  </si>
  <si>
    <t>288 2 04 04020 04 0000 150</t>
  </si>
  <si>
    <t>289 2 04 04020 04 0000 150</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</si>
  <si>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</si>
  <si>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</si>
  <si>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</si>
  <si>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</si>
  <si>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287 2 07 04020 04 0000 150</t>
  </si>
  <si>
    <t>288 2 07 04020 04 0000 150</t>
  </si>
  <si>
    <t>Письмо Управления образования АМГО от 22.11.2022г. 
№ 3774/10</t>
  </si>
  <si>
    <t>000 2 00 00000 00 0000 000</t>
  </si>
  <si>
    <t>БЕЗВОЗМЕЗДНЫЕ ПОСТУПЛЕНИЯ</t>
  </si>
  <si>
    <t>ВСЕГО ДОХОДОВ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</si>
</sst>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6" x14ac:knownFonts="1">
    <font>
      <sz val="11"/>
      <color theme="1"/>
      <name val="Calibri"/>
      <family val="2"/>
      <charset val="204"/>
      <scheme val="minor"/>
    </font>
    <font>
      <sz val="10"/>
      <name val="Arial Cyr"/>
      <charset val="204"/>
    </font>
    <font>
      <sz val="12"/>
      <name val="Times New Roman"/>
      <family val="1"/>
      <charset val="204"/>
    </font>
    <font>
      <sz val="11"/>
      <name val="Times New Roman"/>
      <family val="1"/>
      <charset val="204"/>
    </font>
    <font>
      <b/>
      <sz val="12"/>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sz val="10"/>
      <name val="Arial"/>
      <family val="2"/>
      <charset val="204"/>
    </font>
    <font>
      <b/>
      <sz val="11"/>
      <color rgb="FFFF0000"/>
      <name val="Times New Roman"/>
      <family val="1"/>
      <charset val="204"/>
    </font>
    <font>
      <u/>
      <sz val="12"/>
      <name val="Times New Roman"/>
      <family val="1"/>
      <charset val="204"/>
    </font>
    <font>
      <sz val="14"/>
      <name val="Times New Roman"/>
      <family val="1"/>
      <charset val="204"/>
    </font>
    <font>
      <sz val="10.5"/>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 fillId="0" borderId="0"/>
    <xf numFmtId="0" fontId="10" fillId="0" borderId="0"/>
    <xf numFmtId="166" fontId="1" fillId="0" borderId="0" applyFont="0" applyFill="0" applyBorder="0" applyAlignment="0" applyProtection="0"/>
    <xf numFmtId="0" fontId="1" fillId="0" borderId="0" applyFont="0" applyFill="0" applyBorder="0" applyAlignment="0" applyProtection="0"/>
    <xf numFmtId="166" fontId="15" fillId="0" borderId="0" applyFont="0" applyFill="0" applyBorder="0" applyAlignment="0" applyProtection="0"/>
  </cellStyleXfs>
  <cellXfs count="80">
    <xf numFmtId="0" fontId="0" fillId="0" borderId="0" xfId="0"/>
    <xf numFmtId="0" fontId="2" fillId="2" borderId="0" xfId="1" applyFont="1" applyFill="1" applyAlignment="1">
      <alignment horizontal="center" vertical="center" wrapText="1"/>
    </xf>
    <xf numFmtId="0" fontId="2" fillId="2" borderId="0" xfId="1" applyFont="1" applyFill="1"/>
    <xf numFmtId="0" fontId="3" fillId="0" borderId="0" xfId="1" applyFont="1" applyFill="1"/>
    <xf numFmtId="164" fontId="4" fillId="2" borderId="0" xfId="1" applyNumberFormat="1" applyFont="1" applyFill="1" applyBorder="1" applyAlignment="1">
      <alignment horizontal="center" wrapText="1"/>
    </xf>
    <xf numFmtId="0" fontId="3" fillId="2" borderId="0" xfId="1" applyFont="1" applyFill="1" applyAlignment="1">
      <alignment vertical="center" wrapText="1"/>
    </xf>
    <xf numFmtId="164" fontId="4"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right" wrapText="1"/>
    </xf>
    <xf numFmtId="0" fontId="2" fillId="2" borderId="2"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2" xfId="1" applyFont="1" applyFill="1" applyBorder="1" applyAlignment="1">
      <alignment horizontal="justify" vertical="center" wrapText="1"/>
    </xf>
    <xf numFmtId="165" fontId="4" fillId="2" borderId="2" xfId="2"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0" fontId="5" fillId="2" borderId="0" xfId="1" applyFont="1" applyFill="1" applyAlignment="1">
      <alignment vertical="center" wrapText="1"/>
    </xf>
    <xf numFmtId="0" fontId="2" fillId="0" borderId="3" xfId="1" applyFont="1" applyFill="1" applyBorder="1" applyAlignment="1">
      <alignment horizontal="center" vertical="center" wrapText="1"/>
    </xf>
    <xf numFmtId="0" fontId="6" fillId="0" borderId="2" xfId="1"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3" fontId="2" fillId="0" borderId="3" xfId="1" applyNumberFormat="1" applyFont="1" applyFill="1" applyBorder="1" applyAlignment="1">
      <alignment horizontal="center" vertical="center" wrapText="1"/>
    </xf>
    <xf numFmtId="0" fontId="2" fillId="0" borderId="2" xfId="1" applyFont="1" applyFill="1" applyBorder="1" applyAlignment="1">
      <alignment horizontal="justify" vertical="center" wrapText="1"/>
    </xf>
    <xf numFmtId="165" fontId="2" fillId="2" borderId="2"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wrapText="1"/>
    </xf>
    <xf numFmtId="165" fontId="2" fillId="2" borderId="0" xfId="2" applyNumberFormat="1" applyFont="1" applyFill="1" applyBorder="1" applyAlignment="1">
      <alignment horizontal="center" vertical="center" wrapText="1"/>
    </xf>
    <xf numFmtId="3" fontId="2" fillId="0" borderId="2" xfId="1" applyNumberFormat="1" applyFont="1" applyFill="1" applyBorder="1" applyAlignment="1">
      <alignment horizontal="center" vertical="center" wrapText="1"/>
    </xf>
    <xf numFmtId="3" fontId="2" fillId="0" borderId="2" xfId="1" applyNumberFormat="1" applyFont="1" applyFill="1" applyBorder="1" applyAlignment="1">
      <alignment horizontal="justify" vertical="center" wrapText="1"/>
    </xf>
    <xf numFmtId="0" fontId="9" fillId="2" borderId="0" xfId="1" applyFont="1" applyFill="1" applyAlignment="1">
      <alignment vertical="center" wrapText="1"/>
    </xf>
    <xf numFmtId="3" fontId="4" fillId="0" borderId="2" xfId="1" applyNumberFormat="1" applyFont="1" applyFill="1" applyBorder="1" applyAlignment="1">
      <alignment horizontal="center" vertical="center" wrapText="1"/>
    </xf>
    <xf numFmtId="3" fontId="4" fillId="0" borderId="2" xfId="1" applyNumberFormat="1" applyFont="1" applyFill="1" applyBorder="1" applyAlignment="1">
      <alignment horizontal="justify" vertical="center" wrapText="1"/>
    </xf>
    <xf numFmtId="0" fontId="2" fillId="0" borderId="2" xfId="4" applyFont="1" applyFill="1" applyBorder="1" applyAlignment="1">
      <alignment horizontal="justify" vertical="center" wrapText="1"/>
    </xf>
    <xf numFmtId="0" fontId="4" fillId="0" borderId="2" xfId="1" applyFont="1" applyFill="1" applyBorder="1" applyAlignment="1">
      <alignment horizontal="center" vertical="center" wrapText="1"/>
    </xf>
    <xf numFmtId="0" fontId="4" fillId="0" borderId="2" xfId="1" quotePrefix="1" applyFont="1" applyFill="1" applyBorder="1" applyAlignment="1">
      <alignment horizontal="justify" vertical="center" wrapText="1"/>
    </xf>
    <xf numFmtId="0" fontId="3" fillId="3" borderId="0" xfId="1" applyFont="1" applyFill="1" applyAlignment="1">
      <alignment vertical="center" wrapText="1"/>
    </xf>
    <xf numFmtId="0" fontId="2" fillId="2" borderId="2" xfId="1" applyFont="1" applyFill="1" applyBorder="1" applyAlignment="1">
      <alignment horizontal="justify" vertical="center" wrapText="1"/>
    </xf>
    <xf numFmtId="0" fontId="4" fillId="2" borderId="2" xfId="1" quotePrefix="1" applyFont="1" applyFill="1" applyBorder="1" applyAlignment="1">
      <alignment horizontal="justify" vertical="center" wrapText="1"/>
    </xf>
    <xf numFmtId="49" fontId="4" fillId="2" borderId="5" xfId="5" applyNumberFormat="1" applyFont="1" applyFill="1" applyBorder="1" applyAlignment="1">
      <alignment horizontal="center" vertical="center" wrapText="1"/>
    </xf>
    <xf numFmtId="49" fontId="4" fillId="2" borderId="6"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1" applyNumberFormat="1" applyFont="1" applyFill="1" applyBorder="1" applyAlignment="1">
      <alignment horizontal="justify" vertical="center" wrapText="1"/>
    </xf>
    <xf numFmtId="165" fontId="2" fillId="2" borderId="7" xfId="0" applyNumberFormat="1" applyFont="1" applyFill="1" applyBorder="1" applyAlignment="1">
      <alignment horizontal="center" vertical="center" wrapText="1"/>
    </xf>
    <xf numFmtId="0" fontId="1" fillId="0" borderId="0" xfId="1"/>
    <xf numFmtId="165" fontId="2" fillId="2" borderId="2" xfId="0"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165" fontId="3" fillId="2" borderId="0" xfId="1" applyNumberFormat="1" applyFont="1" applyFill="1" applyAlignment="1">
      <alignment vertical="center" wrapText="1"/>
    </xf>
    <xf numFmtId="165" fontId="6" fillId="2" borderId="2" xfId="2" applyNumberFormat="1" applyFont="1" applyFill="1" applyBorder="1" applyAlignment="1">
      <alignment horizontal="center" vertical="center" wrapText="1"/>
    </xf>
    <xf numFmtId="165" fontId="4" fillId="2" borderId="2" xfId="1" applyNumberFormat="1" applyFont="1" applyFill="1" applyBorder="1" applyAlignment="1">
      <alignment horizontal="center" vertical="center" wrapText="1"/>
    </xf>
    <xf numFmtId="165" fontId="9" fillId="0" borderId="0" xfId="1" applyNumberFormat="1" applyFont="1" applyFill="1" applyBorder="1" applyAlignment="1">
      <alignment horizontal="center" vertical="center" wrapText="1"/>
    </xf>
    <xf numFmtId="49" fontId="2" fillId="2" borderId="3" xfId="4"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6" fillId="2" borderId="2" xfId="1" applyFont="1" applyFill="1" applyBorder="1" applyAlignment="1">
      <alignment vertical="top" wrapText="1"/>
    </xf>
    <xf numFmtId="3" fontId="6" fillId="2" borderId="2" xfId="1" applyNumberFormat="1" applyFont="1" applyFill="1" applyBorder="1" applyAlignment="1">
      <alignment horizontal="justify" vertical="center" wrapText="1"/>
    </xf>
    <xf numFmtId="49" fontId="2" fillId="2" borderId="2" xfId="4" applyNumberFormat="1" applyFont="1" applyFill="1" applyBorder="1" applyAlignment="1">
      <alignment horizontal="center" vertical="center" wrapText="1"/>
    </xf>
    <xf numFmtId="0" fontId="11" fillId="2" borderId="0" xfId="1" applyFont="1" applyFill="1" applyAlignment="1">
      <alignment vertical="center" wrapText="1"/>
    </xf>
    <xf numFmtId="49" fontId="2" fillId="2" borderId="5" xfId="4" applyNumberFormat="1" applyFont="1" applyFill="1" applyBorder="1" applyAlignment="1">
      <alignment horizontal="center" vertical="center" wrapText="1"/>
    </xf>
    <xf numFmtId="0" fontId="6" fillId="2" borderId="2" xfId="0" applyFont="1" applyFill="1" applyBorder="1" applyAlignment="1">
      <alignment horizontal="justify" vertical="center" wrapText="1" readingOrder="1"/>
    </xf>
    <xf numFmtId="0" fontId="9" fillId="0" borderId="0" xfId="1" applyFont="1" applyFill="1" applyAlignment="1">
      <alignment vertical="center" wrapText="1"/>
    </xf>
    <xf numFmtId="165" fontId="9" fillId="0" borderId="0" xfId="1" applyNumberFormat="1" applyFont="1" applyFill="1" applyAlignment="1">
      <alignment vertical="center" wrapText="1"/>
    </xf>
    <xf numFmtId="0" fontId="11" fillId="0" borderId="0" xfId="1" applyFont="1" applyFill="1" applyAlignment="1">
      <alignment vertical="center" wrapText="1"/>
    </xf>
    <xf numFmtId="49" fontId="2" fillId="0" borderId="2" xfId="5" applyNumberFormat="1" applyFont="1" applyFill="1" applyBorder="1" applyAlignment="1">
      <alignment horizontal="center" vertical="center" wrapText="1"/>
    </xf>
    <xf numFmtId="3" fontId="2" fillId="2" borderId="5" xfId="1" applyNumberFormat="1" applyFont="1" applyFill="1" applyBorder="1" applyAlignment="1">
      <alignment horizontal="center" vertical="center" wrapText="1"/>
    </xf>
    <xf numFmtId="0" fontId="2" fillId="2" borderId="2" xfId="1" applyFont="1" applyFill="1" applyBorder="1" applyAlignment="1">
      <alignment horizontal="justify" vertical="center"/>
    </xf>
    <xf numFmtId="49" fontId="4" fillId="2" borderId="5" xfId="5" applyNumberFormat="1" applyFont="1" applyFill="1" applyBorder="1" applyAlignment="1">
      <alignment horizontal="left" vertical="center" wrapText="1"/>
    </xf>
    <xf numFmtId="49" fontId="4" fillId="2" borderId="6" xfId="5" applyNumberFormat="1" applyFont="1" applyFill="1" applyBorder="1" applyAlignment="1">
      <alignment horizontal="left" vertical="center" wrapText="1"/>
    </xf>
    <xf numFmtId="49" fontId="4" fillId="2" borderId="8" xfId="5" applyNumberFormat="1" applyFont="1" applyFill="1" applyBorder="1" applyAlignment="1">
      <alignment horizontal="justify" vertical="center" wrapText="1"/>
    </xf>
    <xf numFmtId="0" fontId="2" fillId="2" borderId="2" xfId="1" applyFont="1" applyFill="1" applyBorder="1" applyAlignment="1">
      <alignment horizontal="center" vertical="center"/>
    </xf>
    <xf numFmtId="49" fontId="2" fillId="2" borderId="2" xfId="1" applyNumberFormat="1" applyFont="1" applyFill="1" applyBorder="1" applyAlignment="1" applyProtection="1">
      <alignment horizontal="center" vertical="center" wrapText="1"/>
    </xf>
    <xf numFmtId="49" fontId="6" fillId="2" borderId="9" xfId="1" applyNumberFormat="1" applyFont="1" applyFill="1" applyBorder="1" applyAlignment="1" applyProtection="1">
      <alignment horizontal="justify" vertical="center" wrapText="1"/>
    </xf>
    <xf numFmtId="49" fontId="6" fillId="2" borderId="2" xfId="1" applyNumberFormat="1" applyFont="1" applyFill="1" applyBorder="1" applyAlignment="1" applyProtection="1">
      <alignment horizontal="justify" vertical="center" wrapText="1"/>
    </xf>
    <xf numFmtId="0" fontId="6" fillId="2" borderId="2" xfId="1" applyNumberFormat="1" applyFont="1" applyFill="1" applyBorder="1" applyAlignment="1" applyProtection="1">
      <alignment horizontal="justify" vertical="center" wrapText="1"/>
    </xf>
    <xf numFmtId="0" fontId="6" fillId="2" borderId="2" xfId="1" applyNumberFormat="1" applyFont="1" applyFill="1" applyBorder="1" applyAlignment="1">
      <alignment horizontal="justify" vertical="center" wrapText="1"/>
    </xf>
    <xf numFmtId="0" fontId="6" fillId="2" borderId="4" xfId="1" applyFont="1" applyFill="1" applyBorder="1" applyAlignment="1">
      <alignment horizontal="justify" vertical="center" wrapText="1"/>
    </xf>
    <xf numFmtId="0" fontId="3" fillId="2" borderId="0" xfId="1" applyFont="1" applyFill="1" applyAlignment="1">
      <alignment horizontal="center" vertical="center" wrapText="1"/>
    </xf>
    <xf numFmtId="165" fontId="2" fillId="2" borderId="4" xfId="2" applyNumberFormat="1" applyFont="1" applyFill="1" applyBorder="1" applyAlignment="1">
      <alignment horizontal="center" vertical="center" wrapText="1"/>
    </xf>
    <xf numFmtId="0" fontId="6" fillId="2" borderId="2" xfId="1" applyFont="1" applyFill="1" applyBorder="1" applyAlignment="1">
      <alignment horizontal="center" vertical="center"/>
    </xf>
    <xf numFmtId="0" fontId="13" fillId="2" borderId="0" xfId="1" applyFont="1" applyFill="1" applyAlignment="1">
      <alignment horizontal="center" vertical="center" wrapText="1"/>
    </xf>
    <xf numFmtId="49" fontId="4" fillId="2" borderId="2" xfId="5" applyNumberFormat="1" applyFont="1" applyFill="1" applyBorder="1" applyAlignment="1">
      <alignment horizontal="left" vertical="center" wrapText="1"/>
    </xf>
    <xf numFmtId="165" fontId="4" fillId="0" borderId="2" xfId="2" applyNumberFormat="1" applyFont="1" applyFill="1" applyBorder="1" applyAlignment="1">
      <alignment horizontal="center" vertical="center" wrapText="1"/>
    </xf>
    <xf numFmtId="0" fontId="14" fillId="2" borderId="0" xfId="1" applyFont="1" applyFill="1" applyAlignment="1">
      <alignment horizontal="justify" vertical="center" wrapText="1"/>
    </xf>
    <xf numFmtId="165" fontId="13" fillId="2" borderId="0" xfId="1" applyNumberFormat="1" applyFont="1" applyFill="1" applyAlignment="1">
      <alignment horizontal="center" vertical="center" wrapText="1"/>
    </xf>
    <xf numFmtId="2" fontId="13" fillId="2" borderId="0" xfId="1" applyNumberFormat="1" applyFont="1" applyFill="1" applyAlignment="1">
      <alignment horizontal="center" vertical="center" wrapText="1"/>
    </xf>
  </cellXfs>
  <cellStyles count="11">
    <cellStyle name="Обычный" xfId="0" builtinId="0"/>
    <cellStyle name="Обычный 2" xfId="6"/>
    <cellStyle name="Обычный 2 2" xfId="1"/>
    <cellStyle name="Обычный 2 3" xfId="4"/>
    <cellStyle name="Обычный 3" xfId="7"/>
    <cellStyle name="Обычный_Лист2" xfId="5"/>
    <cellStyle name="Процентный 2" xfId="3"/>
    <cellStyle name="Финансовый 2" xfId="8"/>
    <cellStyle name="Финансовый 2 2 2" xfId="2"/>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371"/>
  <sheetViews>
    <sheetView tabSelected="1"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RowHeight="18.75" x14ac:dyDescent="0.25"/>
  <cols>
    <col min="1" max="1" width="27.85546875" style="1" customWidth="1"/>
    <col min="2" max="2" width="64.7109375" style="77" customWidth="1"/>
    <col min="3" max="3" width="14.85546875" style="74" customWidth="1"/>
    <col min="4" max="4" width="14.7109375" style="74" customWidth="1"/>
    <col min="5" max="5" width="14.85546875" style="74" customWidth="1"/>
    <col min="6" max="6" width="23.85546875" style="74" customWidth="1"/>
    <col min="7" max="8" width="14.7109375" style="74" customWidth="1"/>
    <col min="9" max="9" width="9.140625" style="74" customWidth="1"/>
    <col min="10" max="10" width="13.42578125" style="74" customWidth="1"/>
    <col min="11" max="11" width="13" style="74" customWidth="1"/>
    <col min="12" max="12" width="7.42578125" style="74" customWidth="1"/>
    <col min="13" max="13" width="10.140625" style="5" bestFit="1" customWidth="1"/>
    <col min="14" max="14" width="11" style="5" customWidth="1"/>
    <col min="15" max="16384" width="9.140625" style="5"/>
  </cols>
  <sheetData>
    <row r="1" spans="1:247" s="3" customFormat="1" ht="15.75" x14ac:dyDescent="0.25">
      <c r="A1" s="1"/>
      <c r="B1" s="1"/>
      <c r="C1" s="2"/>
      <c r="D1" s="2"/>
      <c r="E1" s="2"/>
      <c r="F1" s="2"/>
      <c r="G1" s="2"/>
      <c r="H1" s="2"/>
      <c r="I1" s="2"/>
      <c r="J1" s="2"/>
      <c r="K1" s="2" t="s">
        <v>0</v>
      </c>
      <c r="L1" s="2"/>
    </row>
    <row r="2" spans="1:247" ht="15.75" x14ac:dyDescent="0.25">
      <c r="A2" s="4" t="s">
        <v>1</v>
      </c>
      <c r="B2" s="4"/>
      <c r="C2" s="4"/>
      <c r="D2" s="4"/>
      <c r="E2" s="4"/>
      <c r="F2" s="4"/>
      <c r="G2" s="4"/>
      <c r="H2" s="4"/>
      <c r="I2" s="4"/>
      <c r="J2" s="4"/>
      <c r="K2" s="4"/>
      <c r="L2" s="4"/>
    </row>
    <row r="3" spans="1:247" ht="15.75" x14ac:dyDescent="0.25">
      <c r="A3" s="6"/>
      <c r="B3" s="6"/>
      <c r="C3" s="6"/>
      <c r="D3" s="6"/>
      <c r="E3" s="7"/>
      <c r="F3" s="7"/>
      <c r="G3" s="6"/>
      <c r="H3" s="6"/>
      <c r="I3" s="7"/>
      <c r="J3" s="8" t="s">
        <v>2</v>
      </c>
      <c r="K3" s="8"/>
      <c r="L3" s="8"/>
    </row>
    <row r="4" spans="1:247" ht="48.75" customHeight="1" x14ac:dyDescent="0.25">
      <c r="A4" s="9" t="s">
        <v>3</v>
      </c>
      <c r="B4" s="9" t="s">
        <v>4</v>
      </c>
      <c r="C4" s="9" t="s">
        <v>5</v>
      </c>
      <c r="D4" s="9" t="s">
        <v>6</v>
      </c>
      <c r="E4" s="9" t="s">
        <v>7</v>
      </c>
      <c r="F4" s="9" t="s">
        <v>8</v>
      </c>
      <c r="G4" s="9" t="s">
        <v>9</v>
      </c>
      <c r="H4" s="9" t="s">
        <v>10</v>
      </c>
      <c r="I4" s="9" t="s">
        <v>7</v>
      </c>
      <c r="J4" s="9" t="s">
        <v>11</v>
      </c>
      <c r="K4" s="9" t="s">
        <v>12</v>
      </c>
      <c r="L4" s="9" t="s">
        <v>7</v>
      </c>
    </row>
    <row r="5" spans="1:247" s="14" customFormat="1" ht="31.5" x14ac:dyDescent="0.25">
      <c r="A5" s="10" t="s">
        <v>13</v>
      </c>
      <c r="B5" s="11" t="s">
        <v>14</v>
      </c>
      <c r="C5" s="12">
        <f>SUM(C7:C12)</f>
        <v>1362072.3</v>
      </c>
      <c r="D5" s="12">
        <f>SUM(D7:D12)</f>
        <v>1362072.3</v>
      </c>
      <c r="E5" s="13">
        <f>D5-C5</f>
        <v>0</v>
      </c>
      <c r="F5" s="13"/>
      <c r="G5" s="12">
        <f>SUM(G7:G12)</f>
        <v>1272164.2</v>
      </c>
      <c r="H5" s="12">
        <f>SUM(H7:H12)</f>
        <v>1272164.2</v>
      </c>
      <c r="I5" s="13">
        <f t="shared" ref="I5:I61" si="0">H5-G5</f>
        <v>0</v>
      </c>
      <c r="J5" s="12">
        <f>SUM(J7:J12)</f>
        <v>1326564.1000000001</v>
      </c>
      <c r="K5" s="12">
        <f>SUM(K7:K12)</f>
        <v>1326564.1000000001</v>
      </c>
      <c r="L5" s="13">
        <f>K5-J5</f>
        <v>0</v>
      </c>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row>
    <row r="6" spans="1:247" ht="63" x14ac:dyDescent="0.25">
      <c r="A6" s="15"/>
      <c r="B6" s="16" t="s">
        <v>15</v>
      </c>
      <c r="C6" s="17">
        <f>((C7+C8+C9+C10)*17.01514368/32.01514368)+C11+(C12*17.01514368/30.01514368)</f>
        <v>729852.07247285906</v>
      </c>
      <c r="D6" s="17">
        <f>((D7+D8+D9+D10)*17.01514368/32.01514368)+D11+(D12*17.01514368/30.01514368)</f>
        <v>730552.3829424259</v>
      </c>
      <c r="E6" s="13">
        <f t="shared" ref="E6:E69" si="1">D6-C6</f>
        <v>700.3104695668444</v>
      </c>
      <c r="F6" s="13"/>
      <c r="G6" s="17">
        <f>((G7+G8+G9+G10)*17.05801761/32.05801761)+G11+(G12*17.05801761/30.05801761)</f>
        <v>680658.65959051857</v>
      </c>
      <c r="H6" s="17">
        <f>((H7+H8+H9+H10)*17.05801761/32.05801761)+H11+(H12*17.05801761/30.05801761)</f>
        <v>680658.65959051857</v>
      </c>
      <c r="I6" s="13">
        <f t="shared" si="0"/>
        <v>0</v>
      </c>
      <c r="J6" s="17">
        <f>((J7+J8+J9+J10)*17.16330128/32.16330128)+J11+(J12*17.16330128/30.16330128)</f>
        <v>711730.31969583104</v>
      </c>
      <c r="K6" s="17">
        <f>((K7+K8+K9+K10)*17.16330128/32.16330128)+K11+(K12*17.16330128/30.16330128)</f>
        <v>711730.31969583104</v>
      </c>
      <c r="L6" s="13">
        <f t="shared" ref="L6:L70" si="2">K6-J6</f>
        <v>0</v>
      </c>
    </row>
    <row r="7" spans="1:247" ht="78.75" x14ac:dyDescent="0.25">
      <c r="A7" s="18" t="s">
        <v>16</v>
      </c>
      <c r="B7" s="19" t="s">
        <v>17</v>
      </c>
      <c r="C7" s="13">
        <v>1191250.5</v>
      </c>
      <c r="D7" s="13">
        <v>1170075.3</v>
      </c>
      <c r="E7" s="13">
        <f t="shared" si="1"/>
        <v>-21175.199999999953</v>
      </c>
      <c r="F7" s="13" t="s">
        <v>18</v>
      </c>
      <c r="G7" s="20">
        <v>1134007.2</v>
      </c>
      <c r="H7" s="20">
        <v>1134007.2</v>
      </c>
      <c r="I7" s="13">
        <f t="shared" si="0"/>
        <v>0</v>
      </c>
      <c r="J7" s="20">
        <v>1184998.6000000001</v>
      </c>
      <c r="K7" s="20">
        <v>1184998.6000000001</v>
      </c>
      <c r="L7" s="13">
        <f t="shared" si="2"/>
        <v>0</v>
      </c>
    </row>
    <row r="8" spans="1:247" ht="63" x14ac:dyDescent="0.25">
      <c r="A8" s="21"/>
      <c r="B8" s="19" t="s">
        <v>19</v>
      </c>
      <c r="C8" s="13">
        <v>53089.9</v>
      </c>
      <c r="D8" s="13">
        <v>53089.9</v>
      </c>
      <c r="E8" s="13">
        <f t="shared" si="1"/>
        <v>0</v>
      </c>
      <c r="F8" s="13"/>
      <c r="G8" s="20">
        <v>54171.1</v>
      </c>
      <c r="H8" s="20">
        <v>54171.1</v>
      </c>
      <c r="I8" s="13">
        <f t="shared" si="0"/>
        <v>0</v>
      </c>
      <c r="J8" s="20">
        <v>55327.199999999997</v>
      </c>
      <c r="K8" s="20">
        <v>55327.199999999997</v>
      </c>
      <c r="L8" s="13">
        <f t="shared" si="2"/>
        <v>0</v>
      </c>
      <c r="N8" s="22"/>
    </row>
    <row r="9" spans="1:247" ht="110.25" x14ac:dyDescent="0.25">
      <c r="A9" s="23" t="s">
        <v>20</v>
      </c>
      <c r="B9" s="24" t="s">
        <v>21</v>
      </c>
      <c r="C9" s="13">
        <v>1507.1</v>
      </c>
      <c r="D9" s="13">
        <v>1507.1</v>
      </c>
      <c r="E9" s="13">
        <f t="shared" si="1"/>
        <v>0</v>
      </c>
      <c r="F9" s="13"/>
      <c r="G9" s="20">
        <v>18853.2</v>
      </c>
      <c r="H9" s="20">
        <v>18853.2</v>
      </c>
      <c r="I9" s="13">
        <f t="shared" si="0"/>
        <v>0</v>
      </c>
      <c r="J9" s="20">
        <v>19148.7</v>
      </c>
      <c r="K9" s="20">
        <v>19148.7</v>
      </c>
      <c r="L9" s="13">
        <f t="shared" si="2"/>
        <v>0</v>
      </c>
    </row>
    <row r="10" spans="1:247" ht="63" x14ac:dyDescent="0.25">
      <c r="A10" s="23" t="s">
        <v>22</v>
      </c>
      <c r="B10" s="19" t="s">
        <v>23</v>
      </c>
      <c r="C10" s="13">
        <v>15500</v>
      </c>
      <c r="D10" s="13">
        <v>16900</v>
      </c>
      <c r="E10" s="13">
        <f t="shared" si="1"/>
        <v>1400</v>
      </c>
      <c r="F10" s="13" t="s">
        <v>18</v>
      </c>
      <c r="G10" s="20">
        <v>9341</v>
      </c>
      <c r="H10" s="20">
        <v>9341</v>
      </c>
      <c r="I10" s="13">
        <f t="shared" si="0"/>
        <v>0</v>
      </c>
      <c r="J10" s="20">
        <v>9647.5</v>
      </c>
      <c r="K10" s="20">
        <v>9647.5</v>
      </c>
      <c r="L10" s="13">
        <f t="shared" si="2"/>
        <v>0</v>
      </c>
    </row>
    <row r="11" spans="1:247" s="25" customFormat="1" ht="94.5" x14ac:dyDescent="0.25">
      <c r="A11" s="23" t="s">
        <v>24</v>
      </c>
      <c r="B11" s="24" t="s">
        <v>25</v>
      </c>
      <c r="C11" s="13">
        <v>5500</v>
      </c>
      <c r="D11" s="13">
        <v>5500</v>
      </c>
      <c r="E11" s="13">
        <f t="shared" si="1"/>
        <v>0</v>
      </c>
      <c r="F11" s="13"/>
      <c r="G11" s="20">
        <v>4085.4</v>
      </c>
      <c r="H11" s="20">
        <v>4085.4</v>
      </c>
      <c r="I11" s="13">
        <f t="shared" si="0"/>
        <v>0</v>
      </c>
      <c r="J11" s="20">
        <v>4184.6000000000004</v>
      </c>
      <c r="K11" s="20">
        <v>4184.6000000000004</v>
      </c>
      <c r="L11" s="13">
        <f t="shared" si="2"/>
        <v>0</v>
      </c>
    </row>
    <row r="12" spans="1:247" s="25" customFormat="1" ht="63" x14ac:dyDescent="0.25">
      <c r="A12" s="23" t="s">
        <v>26</v>
      </c>
      <c r="B12" s="24" t="s">
        <v>27</v>
      </c>
      <c r="C12" s="13">
        <v>95224.8</v>
      </c>
      <c r="D12" s="13">
        <v>115000</v>
      </c>
      <c r="E12" s="13">
        <f t="shared" si="1"/>
        <v>19775.199999999997</v>
      </c>
      <c r="F12" s="13" t="s">
        <v>18</v>
      </c>
      <c r="G12" s="20">
        <v>51706.3</v>
      </c>
      <c r="H12" s="20">
        <v>51706.3</v>
      </c>
      <c r="I12" s="13">
        <f t="shared" si="0"/>
        <v>0</v>
      </c>
      <c r="J12" s="20">
        <v>53257.5</v>
      </c>
      <c r="K12" s="20">
        <v>53257.5</v>
      </c>
      <c r="L12" s="13">
        <f t="shared" si="2"/>
        <v>0</v>
      </c>
    </row>
    <row r="13" spans="1:247" ht="31.5" x14ac:dyDescent="0.25">
      <c r="A13" s="26" t="s">
        <v>28</v>
      </c>
      <c r="B13" s="27" t="s">
        <v>29</v>
      </c>
      <c r="C13" s="12">
        <f>C14+C15+C16+C17</f>
        <v>33500</v>
      </c>
      <c r="D13" s="12">
        <f>D14+D15+D16+D17</f>
        <v>33500</v>
      </c>
      <c r="E13" s="13">
        <f t="shared" si="1"/>
        <v>0</v>
      </c>
      <c r="F13" s="13"/>
      <c r="G13" s="12">
        <f>G14+G15+G16+G17</f>
        <v>28978</v>
      </c>
      <c r="H13" s="12">
        <f>H14+H15+H16+H17</f>
        <v>28978</v>
      </c>
      <c r="I13" s="13">
        <f t="shared" si="0"/>
        <v>0</v>
      </c>
      <c r="J13" s="12">
        <f>J14+J15+J16+J17</f>
        <v>30506.799999999999</v>
      </c>
      <c r="K13" s="12">
        <f>K14+K15+K16+K17</f>
        <v>30506.799999999999</v>
      </c>
      <c r="L13" s="13">
        <f t="shared" si="2"/>
        <v>0</v>
      </c>
    </row>
    <row r="14" spans="1:247" ht="110.25" x14ac:dyDescent="0.25">
      <c r="A14" s="23" t="s">
        <v>30</v>
      </c>
      <c r="B14" s="28" t="s">
        <v>31</v>
      </c>
      <c r="C14" s="13">
        <v>16270</v>
      </c>
      <c r="D14" s="13">
        <v>16270</v>
      </c>
      <c r="E14" s="13">
        <f t="shared" si="1"/>
        <v>0</v>
      </c>
      <c r="F14" s="13"/>
      <c r="G14" s="13">
        <v>12964.7</v>
      </c>
      <c r="H14" s="13">
        <v>12964.7</v>
      </c>
      <c r="I14" s="13">
        <f t="shared" si="0"/>
        <v>0</v>
      </c>
      <c r="J14" s="13">
        <v>13431.7</v>
      </c>
      <c r="K14" s="13">
        <v>13431.7</v>
      </c>
      <c r="L14" s="13">
        <f t="shared" si="2"/>
        <v>0</v>
      </c>
    </row>
    <row r="15" spans="1:247" ht="141.75" x14ac:dyDescent="0.25">
      <c r="A15" s="23" t="s">
        <v>32</v>
      </c>
      <c r="B15" s="28" t="s">
        <v>33</v>
      </c>
      <c r="C15" s="13">
        <v>92.3</v>
      </c>
      <c r="D15" s="13">
        <v>92.3</v>
      </c>
      <c r="E15" s="13">
        <f t="shared" si="1"/>
        <v>0</v>
      </c>
      <c r="F15" s="13"/>
      <c r="G15" s="13">
        <v>72.599999999999994</v>
      </c>
      <c r="H15" s="13">
        <v>72.599999999999994</v>
      </c>
      <c r="I15" s="13">
        <f t="shared" si="0"/>
        <v>0</v>
      </c>
      <c r="J15" s="13">
        <v>77.599999999999994</v>
      </c>
      <c r="K15" s="13">
        <v>77.599999999999994</v>
      </c>
      <c r="L15" s="13">
        <f t="shared" si="2"/>
        <v>0</v>
      </c>
    </row>
    <row r="16" spans="1:247" ht="126" x14ac:dyDescent="0.25">
      <c r="A16" s="23" t="s">
        <v>34</v>
      </c>
      <c r="B16" s="28" t="s">
        <v>35</v>
      </c>
      <c r="C16" s="13">
        <v>18780</v>
      </c>
      <c r="D16" s="13">
        <v>18780</v>
      </c>
      <c r="E16" s="13">
        <f t="shared" si="1"/>
        <v>0</v>
      </c>
      <c r="F16" s="13"/>
      <c r="G16" s="13">
        <v>17547.2</v>
      </c>
      <c r="H16" s="13">
        <v>17547.2</v>
      </c>
      <c r="I16" s="13">
        <f t="shared" si="0"/>
        <v>0</v>
      </c>
      <c r="J16" s="13">
        <v>18721.2</v>
      </c>
      <c r="K16" s="13">
        <v>18721.2</v>
      </c>
      <c r="L16" s="13">
        <f t="shared" si="2"/>
        <v>0</v>
      </c>
    </row>
    <row r="17" spans="1:247" s="25" customFormat="1" ht="126" x14ac:dyDescent="0.25">
      <c r="A17" s="23" t="s">
        <v>36</v>
      </c>
      <c r="B17" s="28" t="s">
        <v>37</v>
      </c>
      <c r="C17" s="13">
        <v>-1642.3</v>
      </c>
      <c r="D17" s="13">
        <v>-1642.3</v>
      </c>
      <c r="E17" s="13">
        <f t="shared" si="1"/>
        <v>0</v>
      </c>
      <c r="F17" s="13"/>
      <c r="G17" s="13">
        <v>-1606.5</v>
      </c>
      <c r="H17" s="13">
        <v>-1606.5</v>
      </c>
      <c r="I17" s="13">
        <f t="shared" si="0"/>
        <v>0</v>
      </c>
      <c r="J17" s="13">
        <v>-1723.7</v>
      </c>
      <c r="K17" s="13">
        <v>-1723.7</v>
      </c>
      <c r="L17" s="13">
        <f t="shared" si="2"/>
        <v>0</v>
      </c>
    </row>
    <row r="18" spans="1:247" s="31" customFormat="1" ht="15.75" x14ac:dyDescent="0.25">
      <c r="A18" s="29" t="s">
        <v>38</v>
      </c>
      <c r="B18" s="30" t="s">
        <v>39</v>
      </c>
      <c r="C18" s="12">
        <f>C19+C23+C24+C25</f>
        <v>398816.6</v>
      </c>
      <c r="D18" s="12">
        <f>D19+D23+D24+D25</f>
        <v>400370.6</v>
      </c>
      <c r="E18" s="13">
        <f t="shared" si="1"/>
        <v>1554</v>
      </c>
      <c r="F18" s="13"/>
      <c r="G18" s="12">
        <f>G19+G23+G24+G25</f>
        <v>378495.3</v>
      </c>
      <c r="H18" s="12">
        <f>H19+H23+H24+H25</f>
        <v>378495.3</v>
      </c>
      <c r="I18" s="13">
        <f t="shared" si="0"/>
        <v>0</v>
      </c>
      <c r="J18" s="12">
        <f>J19+J23+J24+J25</f>
        <v>418900.1</v>
      </c>
      <c r="K18" s="12">
        <f>K19+K23+K24+K25</f>
        <v>418900.1</v>
      </c>
      <c r="L18" s="13">
        <f t="shared" si="2"/>
        <v>0</v>
      </c>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row>
    <row r="19" spans="1:247" s="31" customFormat="1" ht="31.5" x14ac:dyDescent="0.25">
      <c r="A19" s="10" t="s">
        <v>40</v>
      </c>
      <c r="B19" s="11" t="s">
        <v>41</v>
      </c>
      <c r="C19" s="12">
        <f>C20+C21+C22</f>
        <v>378946</v>
      </c>
      <c r="D19" s="12">
        <f>D20+D21+D22</f>
        <v>382500</v>
      </c>
      <c r="E19" s="13">
        <f t="shared" si="1"/>
        <v>3554</v>
      </c>
      <c r="F19" s="13"/>
      <c r="G19" s="12">
        <f>G20+G21+G22</f>
        <v>349262.39999999997</v>
      </c>
      <c r="H19" s="12">
        <f>H20+H21+H22</f>
        <v>349262.39999999997</v>
      </c>
      <c r="I19" s="13">
        <f t="shared" si="0"/>
        <v>0</v>
      </c>
      <c r="J19" s="12">
        <f>J20+J21+J22</f>
        <v>389572.5</v>
      </c>
      <c r="K19" s="12">
        <f>K20+K21+K22</f>
        <v>389572.5</v>
      </c>
      <c r="L19" s="13">
        <f t="shared" si="2"/>
        <v>0</v>
      </c>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row>
    <row r="20" spans="1:247" s="31" customFormat="1" ht="63" x14ac:dyDescent="0.25">
      <c r="A20" s="9" t="s">
        <v>42</v>
      </c>
      <c r="B20" s="32" t="s">
        <v>43</v>
      </c>
      <c r="C20" s="13">
        <v>272474</v>
      </c>
      <c r="D20" s="13">
        <v>275200</v>
      </c>
      <c r="E20" s="13">
        <f t="shared" si="1"/>
        <v>2726</v>
      </c>
      <c r="F20" s="13" t="s">
        <v>18</v>
      </c>
      <c r="G20" s="13">
        <v>289095.09999999998</v>
      </c>
      <c r="H20" s="13">
        <v>289095.09999999998</v>
      </c>
      <c r="I20" s="13">
        <f t="shared" si="0"/>
        <v>0</v>
      </c>
      <c r="J20" s="13">
        <v>324514.90000000002</v>
      </c>
      <c r="K20" s="13">
        <v>324514.90000000002</v>
      </c>
      <c r="L20" s="13">
        <f t="shared" si="2"/>
        <v>0</v>
      </c>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row>
    <row r="21" spans="1:247" ht="47.25" x14ac:dyDescent="0.25">
      <c r="A21" s="9" t="s">
        <v>44</v>
      </c>
      <c r="B21" s="32" t="s">
        <v>45</v>
      </c>
      <c r="C21" s="13">
        <v>0</v>
      </c>
      <c r="D21" s="13">
        <v>0</v>
      </c>
      <c r="E21" s="13">
        <f t="shared" si="1"/>
        <v>0</v>
      </c>
      <c r="F21" s="13"/>
      <c r="G21" s="13">
        <v>67.3</v>
      </c>
      <c r="H21" s="13">
        <v>67.3</v>
      </c>
      <c r="I21" s="13">
        <f t="shared" si="0"/>
        <v>0</v>
      </c>
      <c r="J21" s="13">
        <v>57.6</v>
      </c>
      <c r="K21" s="13">
        <v>57.6</v>
      </c>
      <c r="L21" s="13">
        <f t="shared" si="2"/>
        <v>0</v>
      </c>
    </row>
    <row r="22" spans="1:247" ht="63" x14ac:dyDescent="0.25">
      <c r="A22" s="9" t="s">
        <v>46</v>
      </c>
      <c r="B22" s="32" t="s">
        <v>47</v>
      </c>
      <c r="C22" s="13">
        <v>106472</v>
      </c>
      <c r="D22" s="13">
        <v>107300</v>
      </c>
      <c r="E22" s="13">
        <f t="shared" si="1"/>
        <v>828</v>
      </c>
      <c r="F22" s="13" t="s">
        <v>18</v>
      </c>
      <c r="G22" s="13">
        <v>60100</v>
      </c>
      <c r="H22" s="13">
        <v>60100</v>
      </c>
      <c r="I22" s="13">
        <f t="shared" si="0"/>
        <v>0</v>
      </c>
      <c r="J22" s="13">
        <v>65000</v>
      </c>
      <c r="K22" s="13">
        <v>65000</v>
      </c>
      <c r="L22" s="13">
        <f t="shared" si="2"/>
        <v>0</v>
      </c>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row>
    <row r="23" spans="1:247" ht="31.5" x14ac:dyDescent="0.25">
      <c r="A23" s="9" t="s">
        <v>48</v>
      </c>
      <c r="B23" s="32" t="s">
        <v>49</v>
      </c>
      <c r="C23" s="13">
        <v>54</v>
      </c>
      <c r="D23" s="13">
        <v>54</v>
      </c>
      <c r="E23" s="13">
        <f t="shared" si="1"/>
        <v>0</v>
      </c>
      <c r="F23" s="13"/>
      <c r="G23" s="13">
        <v>200</v>
      </c>
      <c r="H23" s="13">
        <v>200</v>
      </c>
      <c r="I23" s="13">
        <f t="shared" si="0"/>
        <v>0</v>
      </c>
      <c r="J23" s="13">
        <v>150</v>
      </c>
      <c r="K23" s="13">
        <v>150</v>
      </c>
      <c r="L23" s="13">
        <f t="shared" si="2"/>
        <v>0</v>
      </c>
    </row>
    <row r="24" spans="1:247" s="25" customFormat="1" ht="15.75" x14ac:dyDescent="0.25">
      <c r="A24" s="9" t="s">
        <v>50</v>
      </c>
      <c r="B24" s="32" t="s">
        <v>51</v>
      </c>
      <c r="C24" s="13">
        <v>491.6</v>
      </c>
      <c r="D24" s="13">
        <v>491.6</v>
      </c>
      <c r="E24" s="13">
        <f t="shared" si="1"/>
        <v>0</v>
      </c>
      <c r="F24" s="13"/>
      <c r="G24" s="13">
        <v>232.9</v>
      </c>
      <c r="H24" s="13">
        <v>232.9</v>
      </c>
      <c r="I24" s="13">
        <f t="shared" si="0"/>
        <v>0</v>
      </c>
      <c r="J24" s="13">
        <v>327.60000000000002</v>
      </c>
      <c r="K24" s="13">
        <v>327.60000000000002</v>
      </c>
      <c r="L24" s="13">
        <f t="shared" si="2"/>
        <v>0</v>
      </c>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row>
    <row r="25" spans="1:247" ht="63" x14ac:dyDescent="0.25">
      <c r="A25" s="9" t="s">
        <v>52</v>
      </c>
      <c r="B25" s="32" t="s">
        <v>53</v>
      </c>
      <c r="C25" s="13">
        <v>19325</v>
      </c>
      <c r="D25" s="13">
        <v>17325</v>
      </c>
      <c r="E25" s="13">
        <f t="shared" si="1"/>
        <v>-2000</v>
      </c>
      <c r="F25" s="13" t="s">
        <v>18</v>
      </c>
      <c r="G25" s="13">
        <v>28800</v>
      </c>
      <c r="H25" s="13">
        <v>28800</v>
      </c>
      <c r="I25" s="13">
        <f t="shared" si="0"/>
        <v>0</v>
      </c>
      <c r="J25" s="13">
        <v>28850</v>
      </c>
      <c r="K25" s="13">
        <v>28850</v>
      </c>
      <c r="L25" s="13">
        <f t="shared" si="2"/>
        <v>0</v>
      </c>
    </row>
    <row r="26" spans="1:247" s="25" customFormat="1" ht="15.75" x14ac:dyDescent="0.25">
      <c r="A26" s="10" t="s">
        <v>54</v>
      </c>
      <c r="B26" s="33" t="s">
        <v>55</v>
      </c>
      <c r="C26" s="12">
        <f>C27+C28</f>
        <v>174200</v>
      </c>
      <c r="D26" s="12">
        <f>D27+D28</f>
        <v>172500</v>
      </c>
      <c r="E26" s="13">
        <f t="shared" si="1"/>
        <v>-1700</v>
      </c>
      <c r="F26" s="13"/>
      <c r="G26" s="12">
        <f>G27+G28</f>
        <v>167742.39999999999</v>
      </c>
      <c r="H26" s="12">
        <f>H27+H28</f>
        <v>167742.39999999999</v>
      </c>
      <c r="I26" s="13">
        <f t="shared" si="0"/>
        <v>0</v>
      </c>
      <c r="J26" s="12">
        <f>J27+J28</f>
        <v>168130.9</v>
      </c>
      <c r="K26" s="12">
        <f>K27+K28</f>
        <v>168130.9</v>
      </c>
      <c r="L26" s="13">
        <f t="shared" si="2"/>
        <v>0</v>
      </c>
    </row>
    <row r="27" spans="1:247" s="25" customFormat="1" ht="47.25" x14ac:dyDescent="0.25">
      <c r="A27" s="9" t="s">
        <v>56</v>
      </c>
      <c r="B27" s="32" t="s">
        <v>57</v>
      </c>
      <c r="C27" s="13">
        <v>76100</v>
      </c>
      <c r="D27" s="13">
        <v>76100</v>
      </c>
      <c r="E27" s="13">
        <f t="shared" si="1"/>
        <v>0</v>
      </c>
      <c r="F27" s="13"/>
      <c r="G27" s="13">
        <v>64742.400000000001</v>
      </c>
      <c r="H27" s="13">
        <v>64742.400000000001</v>
      </c>
      <c r="I27" s="13">
        <f t="shared" si="0"/>
        <v>0</v>
      </c>
      <c r="J27" s="13">
        <v>65130.9</v>
      </c>
      <c r="K27" s="13">
        <v>65130.9</v>
      </c>
      <c r="L27" s="13">
        <f t="shared" si="2"/>
        <v>0</v>
      </c>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row>
    <row r="28" spans="1:247" s="25" customFormat="1" ht="15.75" x14ac:dyDescent="0.25">
      <c r="A28" s="9" t="s">
        <v>58</v>
      </c>
      <c r="B28" s="11" t="s">
        <v>59</v>
      </c>
      <c r="C28" s="12">
        <f>C29+C30</f>
        <v>98100</v>
      </c>
      <c r="D28" s="12">
        <f>D29+D30</f>
        <v>96400</v>
      </c>
      <c r="E28" s="13">
        <f t="shared" si="1"/>
        <v>-1700</v>
      </c>
      <c r="F28" s="13"/>
      <c r="G28" s="12">
        <f>G29+G30</f>
        <v>103000</v>
      </c>
      <c r="H28" s="12">
        <f>H29+H30</f>
        <v>103000</v>
      </c>
      <c r="I28" s="13">
        <f t="shared" si="0"/>
        <v>0</v>
      </c>
      <c r="J28" s="12">
        <f>J29+J30</f>
        <v>103000</v>
      </c>
      <c r="K28" s="12">
        <f>K29+K30</f>
        <v>103000</v>
      </c>
      <c r="L28" s="13">
        <f t="shared" si="2"/>
        <v>0</v>
      </c>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row>
    <row r="29" spans="1:247" s="25" customFormat="1" ht="63" x14ac:dyDescent="0.25">
      <c r="A29" s="9" t="s">
        <v>60</v>
      </c>
      <c r="B29" s="32" t="s">
        <v>61</v>
      </c>
      <c r="C29" s="13">
        <v>81100</v>
      </c>
      <c r="D29" s="13">
        <v>75100</v>
      </c>
      <c r="E29" s="13">
        <f t="shared" si="1"/>
        <v>-6000</v>
      </c>
      <c r="F29" s="13" t="s">
        <v>18</v>
      </c>
      <c r="G29" s="13">
        <v>90000</v>
      </c>
      <c r="H29" s="13">
        <v>90000</v>
      </c>
      <c r="I29" s="13">
        <f t="shared" si="0"/>
        <v>0</v>
      </c>
      <c r="J29" s="13">
        <v>90000</v>
      </c>
      <c r="K29" s="13">
        <v>90000</v>
      </c>
      <c r="L29" s="13">
        <f t="shared" si="2"/>
        <v>0</v>
      </c>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row>
    <row r="30" spans="1:247" s="25" customFormat="1" ht="63" x14ac:dyDescent="0.25">
      <c r="A30" s="9" t="s">
        <v>62</v>
      </c>
      <c r="B30" s="32" t="s">
        <v>63</v>
      </c>
      <c r="C30" s="13">
        <v>17000</v>
      </c>
      <c r="D30" s="13">
        <v>21300</v>
      </c>
      <c r="E30" s="13">
        <f t="shared" si="1"/>
        <v>4300</v>
      </c>
      <c r="F30" s="13" t="s">
        <v>18</v>
      </c>
      <c r="G30" s="13">
        <v>13000</v>
      </c>
      <c r="H30" s="13">
        <v>13000</v>
      </c>
      <c r="I30" s="13">
        <f t="shared" si="0"/>
        <v>0</v>
      </c>
      <c r="J30" s="13">
        <v>13000</v>
      </c>
      <c r="K30" s="13">
        <v>13000</v>
      </c>
      <c r="L30" s="13">
        <f t="shared" si="2"/>
        <v>0</v>
      </c>
    </row>
    <row r="31" spans="1:247" ht="15.75" x14ac:dyDescent="0.25">
      <c r="A31" s="10" t="s">
        <v>64</v>
      </c>
      <c r="B31" s="11" t="s">
        <v>65</v>
      </c>
      <c r="C31" s="12">
        <f>SUM(C32:C34)</f>
        <v>25710.5</v>
      </c>
      <c r="D31" s="12">
        <f>SUM(D32:D34)</f>
        <v>25674.2</v>
      </c>
      <c r="E31" s="13">
        <f t="shared" si="1"/>
        <v>-36.299999999999272</v>
      </c>
      <c r="F31" s="13"/>
      <c r="G31" s="12">
        <f>SUM(G32:G34)</f>
        <v>25732.400000000001</v>
      </c>
      <c r="H31" s="12">
        <f>SUM(H32:H34)</f>
        <v>25732.400000000001</v>
      </c>
      <c r="I31" s="13">
        <f t="shared" si="0"/>
        <v>0</v>
      </c>
      <c r="J31" s="12">
        <f>SUM(J32:J34)</f>
        <v>25707.4</v>
      </c>
      <c r="K31" s="12">
        <f>SUM(K32:K34)</f>
        <v>25707.4</v>
      </c>
      <c r="L31" s="13">
        <f t="shared" si="2"/>
        <v>0</v>
      </c>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row>
    <row r="32" spans="1:247" ht="47.25" x14ac:dyDescent="0.25">
      <c r="A32" s="9" t="s">
        <v>66</v>
      </c>
      <c r="B32" s="32" t="s">
        <v>67</v>
      </c>
      <c r="C32" s="13">
        <v>25524.7</v>
      </c>
      <c r="D32" s="13">
        <v>25524.7</v>
      </c>
      <c r="E32" s="13">
        <f t="shared" si="1"/>
        <v>0</v>
      </c>
      <c r="F32" s="13"/>
      <c r="G32" s="13">
        <v>25650</v>
      </c>
      <c r="H32" s="13">
        <v>25650</v>
      </c>
      <c r="I32" s="13">
        <f t="shared" si="0"/>
        <v>0</v>
      </c>
      <c r="J32" s="13">
        <v>25650</v>
      </c>
      <c r="K32" s="13">
        <v>25650</v>
      </c>
      <c r="L32" s="13">
        <f t="shared" si="2"/>
        <v>0</v>
      </c>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row>
    <row r="33" spans="1:247" s="31" customFormat="1" ht="31.5" x14ac:dyDescent="0.25">
      <c r="A33" s="9" t="s">
        <v>68</v>
      </c>
      <c r="B33" s="32" t="s">
        <v>69</v>
      </c>
      <c r="C33" s="13">
        <v>165</v>
      </c>
      <c r="D33" s="13">
        <v>131.9</v>
      </c>
      <c r="E33" s="13">
        <f t="shared" si="1"/>
        <v>-33.099999999999994</v>
      </c>
      <c r="F33" s="13" t="s">
        <v>70</v>
      </c>
      <c r="G33" s="13">
        <v>60</v>
      </c>
      <c r="H33" s="13">
        <v>60</v>
      </c>
      <c r="I33" s="13">
        <f t="shared" si="0"/>
        <v>0</v>
      </c>
      <c r="J33" s="13">
        <v>35</v>
      </c>
      <c r="K33" s="13">
        <v>35</v>
      </c>
      <c r="L33" s="13">
        <f t="shared" si="2"/>
        <v>0</v>
      </c>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row>
    <row r="34" spans="1:247" ht="94.5" x14ac:dyDescent="0.25">
      <c r="A34" s="9" t="s">
        <v>71</v>
      </c>
      <c r="B34" s="32" t="s">
        <v>72</v>
      </c>
      <c r="C34" s="13">
        <v>20.8</v>
      </c>
      <c r="D34" s="13">
        <v>17.600000000000001</v>
      </c>
      <c r="E34" s="13">
        <f t="shared" si="1"/>
        <v>-3.1999999999999993</v>
      </c>
      <c r="F34" s="13" t="s">
        <v>70</v>
      </c>
      <c r="G34" s="13">
        <v>22.4</v>
      </c>
      <c r="H34" s="13">
        <v>22.4</v>
      </c>
      <c r="I34" s="13">
        <f t="shared" si="0"/>
        <v>0</v>
      </c>
      <c r="J34" s="13">
        <v>22.4</v>
      </c>
      <c r="K34" s="13">
        <v>22.4</v>
      </c>
      <c r="L34" s="13">
        <f t="shared" si="2"/>
        <v>0</v>
      </c>
    </row>
    <row r="35" spans="1:247" ht="15.75" x14ac:dyDescent="0.25">
      <c r="A35" s="34" t="s">
        <v>73</v>
      </c>
      <c r="B35" s="35"/>
      <c r="C35" s="12">
        <f>C5+C13+C18+C26+C31</f>
        <v>1994299.4</v>
      </c>
      <c r="D35" s="12">
        <f>D5+D13+D18+D26+D31</f>
        <v>1994117.0999999999</v>
      </c>
      <c r="E35" s="13">
        <f t="shared" si="1"/>
        <v>-182.30000000004657</v>
      </c>
      <c r="F35" s="13"/>
      <c r="G35" s="12">
        <f>G5+G13+G18+G26+G31</f>
        <v>1873112.2999999998</v>
      </c>
      <c r="H35" s="12">
        <f>H5+H13+H18+H26+H31</f>
        <v>1873112.2999999998</v>
      </c>
      <c r="I35" s="13">
        <f t="shared" si="0"/>
        <v>0</v>
      </c>
      <c r="J35" s="12">
        <f>J5+J13+J18+J26+J31</f>
        <v>1969809.2999999998</v>
      </c>
      <c r="K35" s="12">
        <f>K5+K13+K18+K26+K31</f>
        <v>1969809.2999999998</v>
      </c>
      <c r="L35" s="13">
        <f t="shared" si="2"/>
        <v>0</v>
      </c>
    </row>
    <row r="36" spans="1:247" s="31" customFormat="1" ht="31.5" x14ac:dyDescent="0.25">
      <c r="A36" s="10" t="s">
        <v>74</v>
      </c>
      <c r="B36" s="33" t="s">
        <v>75</v>
      </c>
      <c r="C36" s="12">
        <f>SUM(C37:C46)</f>
        <v>82729.899999999994</v>
      </c>
      <c r="D36" s="12">
        <f>SUM(D37:D46)</f>
        <v>82729.899999999994</v>
      </c>
      <c r="E36" s="13">
        <f t="shared" si="1"/>
        <v>0</v>
      </c>
      <c r="F36" s="13"/>
      <c r="G36" s="12">
        <f>SUM(G37:G46)</f>
        <v>79657.899999999994</v>
      </c>
      <c r="H36" s="12">
        <f>SUM(H37:H46)</f>
        <v>79657.899999999994</v>
      </c>
      <c r="I36" s="13">
        <f t="shared" si="0"/>
        <v>0</v>
      </c>
      <c r="J36" s="12">
        <f>SUM(J37:J46)</f>
        <v>79554.799999999988</v>
      </c>
      <c r="K36" s="12">
        <f>SUM(K37:K46)</f>
        <v>79554.799999999988</v>
      </c>
      <c r="L36" s="13">
        <f t="shared" si="2"/>
        <v>0</v>
      </c>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row>
    <row r="37" spans="1:247" s="31" customFormat="1" ht="78.75" x14ac:dyDescent="0.25">
      <c r="A37" s="36" t="s">
        <v>76</v>
      </c>
      <c r="B37" s="37" t="s">
        <v>77</v>
      </c>
      <c r="C37" s="13">
        <v>52571.9</v>
      </c>
      <c r="D37" s="13">
        <v>54956.9</v>
      </c>
      <c r="E37" s="13">
        <f t="shared" si="1"/>
        <v>2385</v>
      </c>
      <c r="F37" s="13" t="s">
        <v>78</v>
      </c>
      <c r="G37" s="13">
        <v>52571.9</v>
      </c>
      <c r="H37" s="13">
        <v>52571.9</v>
      </c>
      <c r="I37" s="13">
        <f t="shared" si="0"/>
        <v>0</v>
      </c>
      <c r="J37" s="13">
        <v>52571.9</v>
      </c>
      <c r="K37" s="13">
        <v>52571.9</v>
      </c>
      <c r="L37" s="13">
        <f t="shared" si="2"/>
        <v>0</v>
      </c>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row>
    <row r="38" spans="1:247" s="31" customFormat="1" ht="78.75" x14ac:dyDescent="0.25">
      <c r="A38" s="36" t="s">
        <v>79</v>
      </c>
      <c r="B38" s="37" t="s">
        <v>80</v>
      </c>
      <c r="C38" s="13">
        <v>8257.2000000000007</v>
      </c>
      <c r="D38" s="13">
        <v>6257.2</v>
      </c>
      <c r="E38" s="13">
        <f t="shared" si="1"/>
        <v>-2000.0000000000009</v>
      </c>
      <c r="F38" s="13" t="s">
        <v>78</v>
      </c>
      <c r="G38" s="13">
        <v>8257.2000000000007</v>
      </c>
      <c r="H38" s="13">
        <v>8257.2000000000007</v>
      </c>
      <c r="I38" s="13">
        <f t="shared" si="0"/>
        <v>0</v>
      </c>
      <c r="J38" s="13">
        <v>8257.2000000000007</v>
      </c>
      <c r="K38" s="13">
        <v>8257.2000000000007</v>
      </c>
      <c r="L38" s="13">
        <f t="shared" si="2"/>
        <v>0</v>
      </c>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row>
    <row r="39" spans="1:247" s="25" customFormat="1" ht="78.75" x14ac:dyDescent="0.25">
      <c r="A39" s="36" t="s">
        <v>81</v>
      </c>
      <c r="B39" s="37" t="s">
        <v>82</v>
      </c>
      <c r="C39" s="13">
        <v>278.89999999999998</v>
      </c>
      <c r="D39" s="13">
        <v>278.89999999999998</v>
      </c>
      <c r="E39" s="13">
        <f t="shared" si="1"/>
        <v>0</v>
      </c>
      <c r="F39" s="13"/>
      <c r="G39" s="13">
        <v>263.39999999999998</v>
      </c>
      <c r="H39" s="13">
        <v>263.39999999999998</v>
      </c>
      <c r="I39" s="13">
        <f t="shared" si="0"/>
        <v>0</v>
      </c>
      <c r="J39" s="13">
        <v>263.39999999999998</v>
      </c>
      <c r="K39" s="13">
        <v>263.39999999999998</v>
      </c>
      <c r="L39" s="13">
        <f t="shared" si="2"/>
        <v>0</v>
      </c>
    </row>
    <row r="40" spans="1:247" s="25" customFormat="1" ht="78.75" x14ac:dyDescent="0.25">
      <c r="A40" s="36" t="s">
        <v>83</v>
      </c>
      <c r="B40" s="37" t="s">
        <v>82</v>
      </c>
      <c r="C40" s="13">
        <v>11.2</v>
      </c>
      <c r="D40" s="13">
        <v>11.2</v>
      </c>
      <c r="E40" s="13">
        <f t="shared" si="1"/>
        <v>0</v>
      </c>
      <c r="F40" s="13"/>
      <c r="G40" s="13">
        <v>11.2</v>
      </c>
      <c r="H40" s="13">
        <v>11.2</v>
      </c>
      <c r="I40" s="13">
        <f t="shared" si="0"/>
        <v>0</v>
      </c>
      <c r="J40" s="13">
        <v>11.2</v>
      </c>
      <c r="K40" s="13">
        <v>11.2</v>
      </c>
      <c r="L40" s="13">
        <f t="shared" si="2"/>
        <v>0</v>
      </c>
    </row>
    <row r="41" spans="1:247" s="25" customFormat="1" ht="78.75" x14ac:dyDescent="0.25">
      <c r="A41" s="36" t="s">
        <v>84</v>
      </c>
      <c r="B41" s="37" t="s">
        <v>82</v>
      </c>
      <c r="C41" s="13">
        <v>1015.6</v>
      </c>
      <c r="D41" s="13">
        <v>630.6</v>
      </c>
      <c r="E41" s="13">
        <f t="shared" si="1"/>
        <v>-385</v>
      </c>
      <c r="F41" s="13" t="s">
        <v>85</v>
      </c>
      <c r="G41" s="13">
        <v>787</v>
      </c>
      <c r="H41" s="13">
        <v>787</v>
      </c>
      <c r="I41" s="13">
        <f t="shared" si="0"/>
        <v>0</v>
      </c>
      <c r="J41" s="13">
        <v>787</v>
      </c>
      <c r="K41" s="13">
        <v>787</v>
      </c>
      <c r="L41" s="13">
        <f t="shared" si="2"/>
        <v>0</v>
      </c>
    </row>
    <row r="42" spans="1:247" s="25" customFormat="1" ht="78.75" x14ac:dyDescent="0.25">
      <c r="A42" s="36" t="s">
        <v>86</v>
      </c>
      <c r="B42" s="37" t="s">
        <v>82</v>
      </c>
      <c r="C42" s="13">
        <v>176.2</v>
      </c>
      <c r="D42" s="13">
        <v>176.2</v>
      </c>
      <c r="E42" s="13">
        <f t="shared" si="1"/>
        <v>0</v>
      </c>
      <c r="F42" s="13"/>
      <c r="G42" s="13">
        <v>176.2</v>
      </c>
      <c r="H42" s="13">
        <v>176.2</v>
      </c>
      <c r="I42" s="13">
        <f t="shared" si="0"/>
        <v>0</v>
      </c>
      <c r="J42" s="13">
        <v>176.2</v>
      </c>
      <c r="K42" s="13">
        <v>176.2</v>
      </c>
      <c r="L42" s="13">
        <f t="shared" si="2"/>
        <v>0</v>
      </c>
    </row>
    <row r="43" spans="1:247" s="25" customFormat="1" ht="31.5" x14ac:dyDescent="0.25">
      <c r="A43" s="36" t="s">
        <v>87</v>
      </c>
      <c r="B43" s="38" t="s">
        <v>88</v>
      </c>
      <c r="C43" s="13">
        <v>8176</v>
      </c>
      <c r="D43" s="13">
        <v>8176</v>
      </c>
      <c r="E43" s="13">
        <f t="shared" si="1"/>
        <v>0</v>
      </c>
      <c r="F43" s="13"/>
      <c r="G43" s="13">
        <v>8920</v>
      </c>
      <c r="H43" s="13">
        <v>8920</v>
      </c>
      <c r="I43" s="13">
        <f t="shared" si="0"/>
        <v>0</v>
      </c>
      <c r="J43" s="13">
        <v>8920</v>
      </c>
      <c r="K43" s="13">
        <v>8920</v>
      </c>
      <c r="L43" s="13">
        <f t="shared" si="2"/>
        <v>0</v>
      </c>
    </row>
    <row r="44" spans="1:247" s="25" customFormat="1" ht="110.25" x14ac:dyDescent="0.25">
      <c r="A44" s="36" t="s">
        <v>89</v>
      </c>
      <c r="B44" s="38" t="s">
        <v>90</v>
      </c>
      <c r="C44" s="13">
        <v>18</v>
      </c>
      <c r="D44" s="13">
        <v>18</v>
      </c>
      <c r="E44" s="13">
        <f t="shared" si="1"/>
        <v>0</v>
      </c>
      <c r="F44" s="13"/>
      <c r="G44" s="13"/>
      <c r="H44" s="13"/>
      <c r="I44" s="13">
        <f t="shared" si="0"/>
        <v>0</v>
      </c>
      <c r="J44" s="13"/>
      <c r="K44" s="13"/>
      <c r="L44" s="13">
        <f t="shared" si="2"/>
        <v>0</v>
      </c>
    </row>
    <row r="45" spans="1:247" s="25" customFormat="1" ht="63" x14ac:dyDescent="0.25">
      <c r="A45" s="36" t="s">
        <v>91</v>
      </c>
      <c r="B45" s="37" t="s">
        <v>92</v>
      </c>
      <c r="C45" s="13">
        <v>1611</v>
      </c>
      <c r="D45" s="13">
        <v>1611</v>
      </c>
      <c r="E45" s="13">
        <f t="shared" si="1"/>
        <v>0</v>
      </c>
      <c r="F45" s="13"/>
      <c r="G45" s="13">
        <v>330</v>
      </c>
      <c r="H45" s="13">
        <v>330</v>
      </c>
      <c r="I45" s="13">
        <f t="shared" si="0"/>
        <v>0</v>
      </c>
      <c r="J45" s="13">
        <v>330</v>
      </c>
      <c r="K45" s="13">
        <v>330</v>
      </c>
      <c r="L45" s="13">
        <f t="shared" si="2"/>
        <v>0</v>
      </c>
    </row>
    <row r="46" spans="1:247" s="25" customFormat="1" ht="78.75" x14ac:dyDescent="0.25">
      <c r="A46" s="36" t="s">
        <v>93</v>
      </c>
      <c r="B46" s="32" t="s">
        <v>94</v>
      </c>
      <c r="C46" s="13">
        <v>10613.9</v>
      </c>
      <c r="D46" s="13">
        <v>10613.9</v>
      </c>
      <c r="E46" s="13">
        <f t="shared" si="1"/>
        <v>0</v>
      </c>
      <c r="F46" s="13"/>
      <c r="G46" s="13">
        <v>8341</v>
      </c>
      <c r="H46" s="13">
        <v>8341</v>
      </c>
      <c r="I46" s="13">
        <f t="shared" si="0"/>
        <v>0</v>
      </c>
      <c r="J46" s="13">
        <v>8237.9</v>
      </c>
      <c r="K46" s="13">
        <v>8237.9</v>
      </c>
      <c r="L46" s="13">
        <f t="shared" si="2"/>
        <v>0</v>
      </c>
    </row>
    <row r="47" spans="1:247" s="25" customFormat="1" ht="15.75" x14ac:dyDescent="0.25">
      <c r="A47" s="10" t="s">
        <v>95</v>
      </c>
      <c r="B47" s="11" t="s">
        <v>96</v>
      </c>
      <c r="C47" s="12">
        <f>SUM(C48:C50)</f>
        <v>1645.1</v>
      </c>
      <c r="D47" s="12">
        <f>SUM(D48:D50)</f>
        <v>1750.1</v>
      </c>
      <c r="E47" s="13">
        <f t="shared" si="1"/>
        <v>105</v>
      </c>
      <c r="F47" s="13"/>
      <c r="G47" s="12">
        <f>SUM(G48:G50)</f>
        <v>3607.1</v>
      </c>
      <c r="H47" s="12">
        <f>SUM(H48:H50)</f>
        <v>3607.1</v>
      </c>
      <c r="I47" s="13">
        <f t="shared" si="0"/>
        <v>0</v>
      </c>
      <c r="J47" s="12">
        <f>SUM(J48:J50)</f>
        <v>3751.4</v>
      </c>
      <c r="K47" s="12">
        <f>SUM(K48:K50)</f>
        <v>3751.4</v>
      </c>
      <c r="L47" s="13">
        <f t="shared" si="2"/>
        <v>0</v>
      </c>
    </row>
    <row r="48" spans="1:247" s="40" customFormat="1" ht="78.75" x14ac:dyDescent="0.2">
      <c r="A48" s="9" t="s">
        <v>97</v>
      </c>
      <c r="B48" s="32" t="s">
        <v>98</v>
      </c>
      <c r="C48" s="39">
        <v>955.1</v>
      </c>
      <c r="D48" s="39">
        <v>1077</v>
      </c>
      <c r="E48" s="13">
        <f t="shared" si="1"/>
        <v>121.89999999999998</v>
      </c>
      <c r="F48" s="13" t="s">
        <v>70</v>
      </c>
      <c r="G48" s="13">
        <v>1770.8</v>
      </c>
      <c r="H48" s="13">
        <v>1770.8</v>
      </c>
      <c r="I48" s="13">
        <f t="shared" si="0"/>
        <v>0</v>
      </c>
      <c r="J48" s="13">
        <v>1841.7</v>
      </c>
      <c r="K48" s="13">
        <v>1841.7</v>
      </c>
      <c r="L48" s="13">
        <f t="shared" si="2"/>
        <v>0</v>
      </c>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row>
    <row r="49" spans="1:246" s="40" customFormat="1" ht="63" x14ac:dyDescent="0.2">
      <c r="A49" s="9" t="s">
        <v>99</v>
      </c>
      <c r="B49" s="32" t="s">
        <v>100</v>
      </c>
      <c r="C49" s="39">
        <v>365</v>
      </c>
      <c r="D49" s="39">
        <v>354.1</v>
      </c>
      <c r="E49" s="13">
        <f t="shared" si="1"/>
        <v>-10.899999999999977</v>
      </c>
      <c r="F49" s="13" t="s">
        <v>70</v>
      </c>
      <c r="G49" s="13">
        <v>622.20000000000005</v>
      </c>
      <c r="H49" s="13">
        <v>622.20000000000005</v>
      </c>
      <c r="I49" s="13">
        <f t="shared" si="0"/>
        <v>0</v>
      </c>
      <c r="J49" s="13">
        <v>647.1</v>
      </c>
      <c r="K49" s="13">
        <v>647.1</v>
      </c>
      <c r="L49" s="13">
        <f t="shared" si="2"/>
        <v>0</v>
      </c>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row>
    <row r="50" spans="1:246" s="40" customFormat="1" ht="63" x14ac:dyDescent="0.2">
      <c r="A50" s="9" t="s">
        <v>101</v>
      </c>
      <c r="B50" s="32" t="s">
        <v>102</v>
      </c>
      <c r="C50" s="41">
        <v>325</v>
      </c>
      <c r="D50" s="41">
        <v>319</v>
      </c>
      <c r="E50" s="13">
        <f t="shared" si="1"/>
        <v>-6</v>
      </c>
      <c r="F50" s="13" t="s">
        <v>70</v>
      </c>
      <c r="G50" s="13">
        <v>1214.0999999999999</v>
      </c>
      <c r="H50" s="13">
        <v>1214.0999999999999</v>
      </c>
      <c r="I50" s="13">
        <f t="shared" si="0"/>
        <v>0</v>
      </c>
      <c r="J50" s="13">
        <v>1262.5999999999999</v>
      </c>
      <c r="K50" s="13">
        <v>1262.5999999999999</v>
      </c>
      <c r="L50" s="13">
        <f t="shared" si="2"/>
        <v>0</v>
      </c>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row>
    <row r="51" spans="1:246" s="40" customFormat="1" ht="31.5" x14ac:dyDescent="0.2">
      <c r="A51" s="10" t="s">
        <v>103</v>
      </c>
      <c r="B51" s="11" t="s">
        <v>104</v>
      </c>
      <c r="C51" s="12">
        <f>C52+C57</f>
        <v>13383.8</v>
      </c>
      <c r="D51" s="12">
        <f>D52+D57</f>
        <v>13429</v>
      </c>
      <c r="E51" s="13">
        <f t="shared" si="1"/>
        <v>45.200000000000728</v>
      </c>
      <c r="F51" s="13"/>
      <c r="G51" s="12">
        <f>G52+G57</f>
        <v>10829.300000000001</v>
      </c>
      <c r="H51" s="12">
        <f>H52+H57</f>
        <v>10829.300000000001</v>
      </c>
      <c r="I51" s="13">
        <f t="shared" si="0"/>
        <v>0</v>
      </c>
      <c r="J51" s="12">
        <f>J52+J57</f>
        <v>10875.800000000001</v>
      </c>
      <c r="K51" s="12">
        <f>K52+K57</f>
        <v>10875.800000000001</v>
      </c>
      <c r="L51" s="13">
        <f t="shared" si="2"/>
        <v>0</v>
      </c>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row>
    <row r="52" spans="1:246" s="40" customFormat="1" ht="31.5" x14ac:dyDescent="0.2">
      <c r="A52" s="9" t="s">
        <v>105</v>
      </c>
      <c r="B52" s="32" t="s">
        <v>106</v>
      </c>
      <c r="C52" s="12">
        <f>SUM(C53:C56)</f>
        <v>11081.4</v>
      </c>
      <c r="D52" s="12">
        <f>SUM(D53:D56)</f>
        <v>11069.4</v>
      </c>
      <c r="E52" s="13">
        <f t="shared" si="1"/>
        <v>-12</v>
      </c>
      <c r="F52" s="13"/>
      <c r="G52" s="12">
        <f>SUM(G53:G56)</f>
        <v>9158.7000000000007</v>
      </c>
      <c r="H52" s="12">
        <f>SUM(H53:H56)</f>
        <v>9158.7000000000007</v>
      </c>
      <c r="I52" s="13">
        <f t="shared" si="0"/>
        <v>0</v>
      </c>
      <c r="J52" s="12">
        <f>SUM(J53:J56)</f>
        <v>9158.7000000000007</v>
      </c>
      <c r="K52" s="12">
        <f>SUM(K53:K56)</f>
        <v>9158.7000000000007</v>
      </c>
      <c r="L52" s="13">
        <f t="shared" si="2"/>
        <v>0</v>
      </c>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row>
    <row r="53" spans="1:246" s="40" customFormat="1" ht="31.5" x14ac:dyDescent="0.2">
      <c r="A53" s="9" t="s">
        <v>107</v>
      </c>
      <c r="B53" s="32" t="s">
        <v>106</v>
      </c>
      <c r="C53" s="13">
        <v>2435.1999999999998</v>
      </c>
      <c r="D53" s="13">
        <v>2435.1999999999998</v>
      </c>
      <c r="E53" s="13">
        <f t="shared" si="1"/>
        <v>0</v>
      </c>
      <c r="F53" s="13"/>
      <c r="G53" s="13">
        <v>0</v>
      </c>
      <c r="H53" s="13">
        <v>0</v>
      </c>
      <c r="I53" s="13">
        <f t="shared" si="0"/>
        <v>0</v>
      </c>
      <c r="J53" s="13">
        <v>0</v>
      </c>
      <c r="K53" s="13">
        <v>0</v>
      </c>
      <c r="L53" s="13">
        <f t="shared" si="2"/>
        <v>0</v>
      </c>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row>
    <row r="54" spans="1:246" s="40" customFormat="1" ht="78.75" x14ac:dyDescent="0.2">
      <c r="A54" s="9" t="s">
        <v>108</v>
      </c>
      <c r="B54" s="32" t="s">
        <v>109</v>
      </c>
      <c r="C54" s="13">
        <v>7400</v>
      </c>
      <c r="D54" s="13">
        <v>7400</v>
      </c>
      <c r="E54" s="13">
        <f t="shared" si="1"/>
        <v>0</v>
      </c>
      <c r="F54" s="13"/>
      <c r="G54" s="13">
        <v>8200</v>
      </c>
      <c r="H54" s="13">
        <v>8200</v>
      </c>
      <c r="I54" s="13">
        <f t="shared" si="0"/>
        <v>0</v>
      </c>
      <c r="J54" s="13">
        <v>8200</v>
      </c>
      <c r="K54" s="13">
        <v>8200</v>
      </c>
      <c r="L54" s="13">
        <f t="shared" si="2"/>
        <v>0</v>
      </c>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row>
    <row r="55" spans="1:246" s="40" customFormat="1" ht="78.75" x14ac:dyDescent="0.2">
      <c r="A55" s="9" t="s">
        <v>110</v>
      </c>
      <c r="B55" s="32" t="s">
        <v>109</v>
      </c>
      <c r="C55" s="13">
        <v>1.4</v>
      </c>
      <c r="D55" s="13">
        <v>1.4</v>
      </c>
      <c r="E55" s="13">
        <f t="shared" si="1"/>
        <v>0</v>
      </c>
      <c r="F55" s="13"/>
      <c r="G55" s="13"/>
      <c r="H55" s="13"/>
      <c r="I55" s="13">
        <f t="shared" si="0"/>
        <v>0</v>
      </c>
      <c r="J55" s="13"/>
      <c r="K55" s="13"/>
      <c r="L55" s="13">
        <f t="shared" si="2"/>
        <v>0</v>
      </c>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row>
    <row r="56" spans="1:246" s="40" customFormat="1" ht="47.25" x14ac:dyDescent="0.2">
      <c r="A56" s="9" t="s">
        <v>111</v>
      </c>
      <c r="B56" s="32" t="s">
        <v>106</v>
      </c>
      <c r="C56" s="13">
        <v>1244.8</v>
      </c>
      <c r="D56" s="13">
        <v>1232.8</v>
      </c>
      <c r="E56" s="13">
        <f t="shared" si="1"/>
        <v>-12</v>
      </c>
      <c r="F56" s="13" t="s">
        <v>112</v>
      </c>
      <c r="G56" s="13">
        <v>958.7</v>
      </c>
      <c r="H56" s="13">
        <v>958.7</v>
      </c>
      <c r="I56" s="13">
        <f t="shared" si="0"/>
        <v>0</v>
      </c>
      <c r="J56" s="13">
        <v>958.7</v>
      </c>
      <c r="K56" s="13">
        <v>958.7</v>
      </c>
      <c r="L56" s="13">
        <f t="shared" si="2"/>
        <v>0</v>
      </c>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row>
    <row r="57" spans="1:246" s="40" customFormat="1" ht="15.75" x14ac:dyDescent="0.2">
      <c r="A57" s="10" t="s">
        <v>113</v>
      </c>
      <c r="B57" s="11" t="s">
        <v>114</v>
      </c>
      <c r="C57" s="12">
        <f>C58+C63</f>
        <v>2302.4</v>
      </c>
      <c r="D57" s="12">
        <f>D58+D63</f>
        <v>2359.6</v>
      </c>
      <c r="E57" s="13">
        <f t="shared" si="1"/>
        <v>57.199999999999818</v>
      </c>
      <c r="F57" s="13"/>
      <c r="G57" s="12">
        <f>G58+G63</f>
        <v>1670.6</v>
      </c>
      <c r="H57" s="12">
        <f>H58+H63</f>
        <v>1670.6</v>
      </c>
      <c r="I57" s="13">
        <f t="shared" si="0"/>
        <v>0</v>
      </c>
      <c r="J57" s="12">
        <f>J58+J63</f>
        <v>1717.1</v>
      </c>
      <c r="K57" s="12">
        <f>K58+K63</f>
        <v>1717.1</v>
      </c>
      <c r="L57" s="13">
        <f t="shared" si="2"/>
        <v>0</v>
      </c>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row>
    <row r="58" spans="1:246" ht="47.25" x14ac:dyDescent="0.25">
      <c r="A58" s="9" t="s">
        <v>115</v>
      </c>
      <c r="B58" s="32" t="s">
        <v>116</v>
      </c>
      <c r="C58" s="13">
        <f>SUM(C59:C62)</f>
        <v>1589.5</v>
      </c>
      <c r="D58" s="13">
        <f>SUM(D59:D62)</f>
        <v>1644.7</v>
      </c>
      <c r="E58" s="13">
        <f t="shared" si="1"/>
        <v>55.200000000000045</v>
      </c>
      <c r="F58" s="13"/>
      <c r="G58" s="13">
        <f>SUM(G59:G61)</f>
        <v>954.8</v>
      </c>
      <c r="H58" s="13">
        <f>SUM(H59:H61)</f>
        <v>954.8</v>
      </c>
      <c r="I58" s="13">
        <f t="shared" si="0"/>
        <v>0</v>
      </c>
      <c r="J58" s="13">
        <f>SUM(J59:J61)</f>
        <v>1001.3000000000001</v>
      </c>
      <c r="K58" s="13">
        <f>SUM(K59:K61)</f>
        <v>1001.3000000000001</v>
      </c>
      <c r="L58" s="13">
        <f t="shared" si="2"/>
        <v>0</v>
      </c>
    </row>
    <row r="59" spans="1:246" ht="47.25" x14ac:dyDescent="0.25">
      <c r="A59" s="9" t="s">
        <v>117</v>
      </c>
      <c r="B59" s="32" t="s">
        <v>116</v>
      </c>
      <c r="C59" s="13">
        <v>437.7</v>
      </c>
      <c r="D59" s="13">
        <v>437.7</v>
      </c>
      <c r="E59" s="13">
        <f t="shared" si="1"/>
        <v>0</v>
      </c>
      <c r="F59" s="13"/>
      <c r="G59" s="13">
        <v>128.4</v>
      </c>
      <c r="H59" s="13">
        <v>128.4</v>
      </c>
      <c r="I59" s="13">
        <f t="shared" si="0"/>
        <v>0</v>
      </c>
      <c r="J59" s="13">
        <v>130.80000000000001</v>
      </c>
      <c r="K59" s="13">
        <v>130.80000000000001</v>
      </c>
      <c r="L59" s="13">
        <f t="shared" si="2"/>
        <v>0</v>
      </c>
    </row>
    <row r="60" spans="1:246" ht="47.25" x14ac:dyDescent="0.25">
      <c r="A60" s="9" t="s">
        <v>118</v>
      </c>
      <c r="B60" s="32" t="s">
        <v>116</v>
      </c>
      <c r="C60" s="13">
        <v>36</v>
      </c>
      <c r="D60" s="13">
        <v>36</v>
      </c>
      <c r="E60" s="13">
        <f t="shared" si="1"/>
        <v>0</v>
      </c>
      <c r="F60" s="13"/>
      <c r="G60" s="13">
        <v>18.899999999999999</v>
      </c>
      <c r="H60" s="13">
        <v>18.899999999999999</v>
      </c>
      <c r="I60" s="13">
        <f t="shared" si="0"/>
        <v>0</v>
      </c>
      <c r="J60" s="13">
        <v>18.899999999999999</v>
      </c>
      <c r="K60" s="13">
        <v>18.899999999999999</v>
      </c>
      <c r="L60" s="13">
        <f t="shared" si="2"/>
        <v>0</v>
      </c>
    </row>
    <row r="61" spans="1:246" ht="47.25" x14ac:dyDescent="0.25">
      <c r="A61" s="9" t="s">
        <v>119</v>
      </c>
      <c r="B61" s="32" t="s">
        <v>116</v>
      </c>
      <c r="C61" s="13">
        <v>1087.5</v>
      </c>
      <c r="D61" s="13">
        <v>1087.5</v>
      </c>
      <c r="E61" s="13">
        <f t="shared" si="1"/>
        <v>0</v>
      </c>
      <c r="F61" s="13"/>
      <c r="G61" s="13">
        <v>807.5</v>
      </c>
      <c r="H61" s="13">
        <v>807.5</v>
      </c>
      <c r="I61" s="13">
        <f t="shared" si="0"/>
        <v>0</v>
      </c>
      <c r="J61" s="13">
        <v>851.6</v>
      </c>
      <c r="K61" s="13">
        <v>851.6</v>
      </c>
      <c r="L61" s="13">
        <f t="shared" si="2"/>
        <v>0</v>
      </c>
    </row>
    <row r="62" spans="1:246" ht="47.25" x14ac:dyDescent="0.25">
      <c r="A62" s="9" t="s">
        <v>120</v>
      </c>
      <c r="B62" s="32" t="s">
        <v>116</v>
      </c>
      <c r="C62" s="13">
        <v>28.3</v>
      </c>
      <c r="D62" s="13">
        <v>83.5</v>
      </c>
      <c r="E62" s="13">
        <f t="shared" si="1"/>
        <v>55.2</v>
      </c>
      <c r="F62" s="13" t="s">
        <v>121</v>
      </c>
      <c r="G62" s="13"/>
      <c r="H62" s="13"/>
      <c r="I62" s="13"/>
      <c r="J62" s="13"/>
      <c r="K62" s="13"/>
      <c r="L62" s="13"/>
    </row>
    <row r="63" spans="1:246" ht="31.5" x14ac:dyDescent="0.25">
      <c r="A63" s="9" t="s">
        <v>122</v>
      </c>
      <c r="B63" s="32" t="s">
        <v>123</v>
      </c>
      <c r="C63" s="13">
        <f>SUM(C64:C69)</f>
        <v>712.9</v>
      </c>
      <c r="D63" s="13">
        <f>SUM(D64:D69)</f>
        <v>714.9</v>
      </c>
      <c r="E63" s="13">
        <f t="shared" si="1"/>
        <v>2</v>
      </c>
      <c r="F63" s="13"/>
      <c r="G63" s="13">
        <f>SUM(G64:G69)</f>
        <v>715.8</v>
      </c>
      <c r="H63" s="13">
        <f>SUM(H64:H69)</f>
        <v>715.8</v>
      </c>
      <c r="I63" s="13">
        <f t="shared" ref="I63:I90" si="3">H63-G63</f>
        <v>0</v>
      </c>
      <c r="J63" s="13">
        <f>SUM(J64:J69)</f>
        <v>715.8</v>
      </c>
      <c r="K63" s="13">
        <f>SUM(K64:K69)</f>
        <v>715.8</v>
      </c>
      <c r="L63" s="13">
        <f t="shared" si="2"/>
        <v>0</v>
      </c>
    </row>
    <row r="64" spans="1:246" ht="31.5" x14ac:dyDescent="0.25">
      <c r="A64" s="9" t="s">
        <v>124</v>
      </c>
      <c r="B64" s="32" t="s">
        <v>123</v>
      </c>
      <c r="C64" s="13">
        <v>0</v>
      </c>
      <c r="D64" s="13">
        <v>0</v>
      </c>
      <c r="E64" s="13">
        <f t="shared" si="1"/>
        <v>0</v>
      </c>
      <c r="F64" s="13"/>
      <c r="G64" s="13">
        <v>451.1</v>
      </c>
      <c r="H64" s="13">
        <v>451.1</v>
      </c>
      <c r="I64" s="13">
        <f t="shared" si="3"/>
        <v>0</v>
      </c>
      <c r="J64" s="13">
        <v>451.1</v>
      </c>
      <c r="K64" s="13">
        <v>451.1</v>
      </c>
      <c r="L64" s="13">
        <f t="shared" si="2"/>
        <v>0</v>
      </c>
    </row>
    <row r="65" spans="1:13" ht="31.5" x14ac:dyDescent="0.25">
      <c r="A65" s="9" t="s">
        <v>125</v>
      </c>
      <c r="B65" s="32" t="s">
        <v>123</v>
      </c>
      <c r="C65" s="13">
        <v>297.89999999999998</v>
      </c>
      <c r="D65" s="13">
        <v>297.89999999999998</v>
      </c>
      <c r="E65" s="13">
        <f t="shared" si="1"/>
        <v>0</v>
      </c>
      <c r="F65" s="13"/>
      <c r="G65" s="13">
        <v>264.7</v>
      </c>
      <c r="H65" s="13">
        <v>264.7</v>
      </c>
      <c r="I65" s="13">
        <f t="shared" si="3"/>
        <v>0</v>
      </c>
      <c r="J65" s="13">
        <v>264.7</v>
      </c>
      <c r="K65" s="13">
        <v>264.7</v>
      </c>
      <c r="L65" s="13">
        <f t="shared" si="2"/>
        <v>0</v>
      </c>
    </row>
    <row r="66" spans="1:13" ht="31.5" x14ac:dyDescent="0.25">
      <c r="A66" s="9" t="s">
        <v>126</v>
      </c>
      <c r="B66" s="32" t="s">
        <v>123</v>
      </c>
      <c r="C66" s="13">
        <v>3.9</v>
      </c>
      <c r="D66" s="13">
        <v>3.9</v>
      </c>
      <c r="E66" s="13">
        <f t="shared" si="1"/>
        <v>0</v>
      </c>
      <c r="F66" s="13"/>
      <c r="G66" s="13"/>
      <c r="H66" s="13"/>
      <c r="I66" s="13">
        <f t="shared" si="3"/>
        <v>0</v>
      </c>
      <c r="J66" s="13"/>
      <c r="K66" s="13"/>
      <c r="L66" s="13">
        <f t="shared" si="2"/>
        <v>0</v>
      </c>
    </row>
    <row r="67" spans="1:13" ht="31.5" x14ac:dyDescent="0.25">
      <c r="A67" s="9" t="s">
        <v>127</v>
      </c>
      <c r="B67" s="32" t="s">
        <v>123</v>
      </c>
      <c r="C67" s="13">
        <v>278.60000000000002</v>
      </c>
      <c r="D67" s="13">
        <v>280.60000000000002</v>
      </c>
      <c r="E67" s="13">
        <f t="shared" si="1"/>
        <v>2</v>
      </c>
      <c r="F67" s="13"/>
      <c r="G67" s="13"/>
      <c r="H67" s="13"/>
      <c r="I67" s="13">
        <f t="shared" si="3"/>
        <v>0</v>
      </c>
      <c r="J67" s="13"/>
      <c r="K67" s="13"/>
      <c r="L67" s="13">
        <f t="shared" si="2"/>
        <v>0</v>
      </c>
    </row>
    <row r="68" spans="1:13" ht="31.5" x14ac:dyDescent="0.25">
      <c r="A68" s="9" t="s">
        <v>128</v>
      </c>
      <c r="B68" s="32" t="s">
        <v>123</v>
      </c>
      <c r="C68" s="13">
        <v>132.4</v>
      </c>
      <c r="D68" s="13">
        <v>132.4</v>
      </c>
      <c r="E68" s="13">
        <f t="shared" si="1"/>
        <v>0</v>
      </c>
      <c r="F68" s="13"/>
      <c r="G68" s="13"/>
      <c r="H68" s="13"/>
      <c r="I68" s="13">
        <f t="shared" si="3"/>
        <v>0</v>
      </c>
      <c r="J68" s="13"/>
      <c r="K68" s="13"/>
      <c r="L68" s="13">
        <f t="shared" si="2"/>
        <v>0</v>
      </c>
    </row>
    <row r="69" spans="1:13" ht="31.5" x14ac:dyDescent="0.25">
      <c r="A69" s="9" t="s">
        <v>129</v>
      </c>
      <c r="B69" s="32" t="s">
        <v>123</v>
      </c>
      <c r="C69" s="13">
        <v>0.1</v>
      </c>
      <c r="D69" s="13">
        <v>0.1</v>
      </c>
      <c r="E69" s="13">
        <f t="shared" si="1"/>
        <v>0</v>
      </c>
      <c r="F69" s="13"/>
      <c r="G69" s="13"/>
      <c r="H69" s="13"/>
      <c r="I69" s="13">
        <f t="shared" si="3"/>
        <v>0</v>
      </c>
      <c r="J69" s="13"/>
      <c r="K69" s="13"/>
      <c r="L69" s="13">
        <f t="shared" si="2"/>
        <v>0</v>
      </c>
    </row>
    <row r="70" spans="1:13" ht="31.5" x14ac:dyDescent="0.25">
      <c r="A70" s="10" t="s">
        <v>130</v>
      </c>
      <c r="B70" s="11" t="s">
        <v>131</v>
      </c>
      <c r="C70" s="12">
        <f>SUM(C71:C79)</f>
        <v>49388.3</v>
      </c>
      <c r="D70" s="12">
        <f>SUM(D71:D79)</f>
        <v>51807.7</v>
      </c>
      <c r="E70" s="13">
        <f t="shared" ref="E70:E134" si="4">D70-C70</f>
        <v>2419.3999999999942</v>
      </c>
      <c r="F70" s="13"/>
      <c r="G70" s="12">
        <f>SUM(G71:G79)</f>
        <v>22048.2</v>
      </c>
      <c r="H70" s="12">
        <f>SUM(H71:H79)</f>
        <v>22048.2</v>
      </c>
      <c r="I70" s="13">
        <f t="shared" si="3"/>
        <v>0</v>
      </c>
      <c r="J70" s="12">
        <f>SUM(J71:J79)</f>
        <v>20494.2</v>
      </c>
      <c r="K70" s="12">
        <f>SUM(K71:K79)</f>
        <v>20494.2</v>
      </c>
      <c r="L70" s="13">
        <f t="shared" si="2"/>
        <v>0</v>
      </c>
    </row>
    <row r="71" spans="1:13" ht="94.5" x14ac:dyDescent="0.25">
      <c r="A71" s="42" t="s">
        <v>132</v>
      </c>
      <c r="B71" s="32" t="s">
        <v>133</v>
      </c>
      <c r="C71" s="13">
        <v>17.8</v>
      </c>
      <c r="D71" s="13">
        <v>17.8</v>
      </c>
      <c r="E71" s="13">
        <f t="shared" si="4"/>
        <v>0</v>
      </c>
      <c r="F71" s="13"/>
      <c r="G71" s="13">
        <v>12.2</v>
      </c>
      <c r="H71" s="13">
        <v>12.2</v>
      </c>
      <c r="I71" s="13">
        <f t="shared" si="3"/>
        <v>0</v>
      </c>
      <c r="J71" s="13">
        <v>12.2</v>
      </c>
      <c r="K71" s="13">
        <v>12.2</v>
      </c>
      <c r="L71" s="13">
        <f t="shared" ref="L71:L137" si="5">K71-J71</f>
        <v>0</v>
      </c>
      <c r="M71" s="43"/>
    </row>
    <row r="72" spans="1:13" ht="94.5" x14ac:dyDescent="0.25">
      <c r="A72" s="42" t="s">
        <v>134</v>
      </c>
      <c r="B72" s="32" t="s">
        <v>133</v>
      </c>
      <c r="C72" s="13">
        <v>4.4000000000000004</v>
      </c>
      <c r="D72" s="13">
        <v>4.4000000000000004</v>
      </c>
      <c r="E72" s="13">
        <f t="shared" si="4"/>
        <v>0</v>
      </c>
      <c r="F72" s="13"/>
      <c r="G72" s="13">
        <v>3.5</v>
      </c>
      <c r="H72" s="13">
        <v>3.5</v>
      </c>
      <c r="I72" s="13">
        <f t="shared" si="3"/>
        <v>0</v>
      </c>
      <c r="J72" s="13">
        <v>3.5</v>
      </c>
      <c r="K72" s="13">
        <v>3.5</v>
      </c>
      <c r="L72" s="13">
        <f t="shared" si="5"/>
        <v>0</v>
      </c>
      <c r="M72" s="43"/>
    </row>
    <row r="73" spans="1:13" ht="94.5" x14ac:dyDescent="0.25">
      <c r="A73" s="9" t="s">
        <v>135</v>
      </c>
      <c r="B73" s="32" t="s">
        <v>136</v>
      </c>
      <c r="C73" s="13">
        <v>6976.6</v>
      </c>
      <c r="D73" s="13">
        <v>6976.6</v>
      </c>
      <c r="E73" s="13">
        <f t="shared" si="4"/>
        <v>0</v>
      </c>
      <c r="F73" s="13"/>
      <c r="G73" s="13">
        <v>4850.3999999999996</v>
      </c>
      <c r="H73" s="13">
        <v>4850.3999999999996</v>
      </c>
      <c r="I73" s="13">
        <f t="shared" si="3"/>
        <v>0</v>
      </c>
      <c r="J73" s="13">
        <v>3296.4</v>
      </c>
      <c r="K73" s="13">
        <v>3296.4</v>
      </c>
      <c r="L73" s="13">
        <f t="shared" si="5"/>
        <v>0</v>
      </c>
    </row>
    <row r="74" spans="1:13" ht="84" customHeight="1" x14ac:dyDescent="0.25">
      <c r="A74" s="9" t="s">
        <v>137</v>
      </c>
      <c r="B74" s="38" t="s">
        <v>138</v>
      </c>
      <c r="C74" s="44">
        <v>85.7</v>
      </c>
      <c r="D74" s="44">
        <v>102.1</v>
      </c>
      <c r="E74" s="13">
        <f t="shared" si="4"/>
        <v>16.399999999999991</v>
      </c>
      <c r="F74" s="13" t="s">
        <v>139</v>
      </c>
      <c r="G74" s="13"/>
      <c r="H74" s="13"/>
      <c r="I74" s="13">
        <f t="shared" si="3"/>
        <v>0</v>
      </c>
      <c r="J74" s="13"/>
      <c r="K74" s="13"/>
      <c r="L74" s="13">
        <f t="shared" si="5"/>
        <v>0</v>
      </c>
    </row>
    <row r="75" spans="1:13" ht="94.5" x14ac:dyDescent="0.25">
      <c r="A75" s="9" t="s">
        <v>140</v>
      </c>
      <c r="B75" s="32" t="s">
        <v>141</v>
      </c>
      <c r="C75" s="13">
        <v>261.2</v>
      </c>
      <c r="D75" s="13">
        <v>261.2</v>
      </c>
      <c r="E75" s="13">
        <f t="shared" si="4"/>
        <v>0</v>
      </c>
      <c r="F75" s="13"/>
      <c r="G75" s="13">
        <v>382.1</v>
      </c>
      <c r="H75" s="13">
        <v>382.1</v>
      </c>
      <c r="I75" s="13">
        <f t="shared" si="3"/>
        <v>0</v>
      </c>
      <c r="J75" s="13">
        <v>382.1</v>
      </c>
      <c r="K75" s="13">
        <v>382.1</v>
      </c>
      <c r="L75" s="13">
        <f t="shared" si="5"/>
        <v>0</v>
      </c>
    </row>
    <row r="76" spans="1:13" ht="47.25" x14ac:dyDescent="0.25">
      <c r="A76" s="36" t="s">
        <v>142</v>
      </c>
      <c r="B76" s="32" t="s">
        <v>143</v>
      </c>
      <c r="C76" s="13">
        <v>21736.1</v>
      </c>
      <c r="D76" s="13">
        <v>23998.2</v>
      </c>
      <c r="E76" s="13">
        <f t="shared" si="4"/>
        <v>2262.1000000000022</v>
      </c>
      <c r="F76" s="13" t="s">
        <v>78</v>
      </c>
      <c r="G76" s="13">
        <v>12780</v>
      </c>
      <c r="H76" s="13">
        <v>12780</v>
      </c>
      <c r="I76" s="13">
        <f t="shared" si="3"/>
        <v>0</v>
      </c>
      <c r="J76" s="13">
        <v>12780</v>
      </c>
      <c r="K76" s="13">
        <v>12780</v>
      </c>
      <c r="L76" s="13">
        <f t="shared" si="5"/>
        <v>0</v>
      </c>
    </row>
    <row r="77" spans="1:13" ht="63" x14ac:dyDescent="0.25">
      <c r="A77" s="36" t="s">
        <v>144</v>
      </c>
      <c r="B77" s="32" t="s">
        <v>145</v>
      </c>
      <c r="C77" s="13">
        <v>550</v>
      </c>
      <c r="D77" s="13">
        <v>579.20000000000005</v>
      </c>
      <c r="E77" s="13">
        <f t="shared" si="4"/>
        <v>29.200000000000045</v>
      </c>
      <c r="F77" s="13" t="s">
        <v>70</v>
      </c>
      <c r="G77" s="13">
        <v>800</v>
      </c>
      <c r="H77" s="13">
        <v>800</v>
      </c>
      <c r="I77" s="13">
        <f t="shared" si="3"/>
        <v>0</v>
      </c>
      <c r="J77" s="13">
        <v>800</v>
      </c>
      <c r="K77" s="13">
        <v>800</v>
      </c>
      <c r="L77" s="13">
        <f t="shared" si="5"/>
        <v>0</v>
      </c>
    </row>
    <row r="78" spans="1:13" ht="94.5" x14ac:dyDescent="0.25">
      <c r="A78" s="36" t="s">
        <v>146</v>
      </c>
      <c r="B78" s="38" t="s">
        <v>147</v>
      </c>
      <c r="C78" s="13">
        <v>9388.7000000000007</v>
      </c>
      <c r="D78" s="13">
        <v>10500</v>
      </c>
      <c r="E78" s="13">
        <f t="shared" si="4"/>
        <v>1111.2999999999993</v>
      </c>
      <c r="F78" s="13" t="s">
        <v>78</v>
      </c>
      <c r="G78" s="13">
        <v>3220</v>
      </c>
      <c r="H78" s="13">
        <v>3220</v>
      </c>
      <c r="I78" s="13">
        <f t="shared" si="3"/>
        <v>0</v>
      </c>
      <c r="J78" s="13">
        <v>3220</v>
      </c>
      <c r="K78" s="13">
        <v>3220</v>
      </c>
      <c r="L78" s="13">
        <f t="shared" si="5"/>
        <v>0</v>
      </c>
    </row>
    <row r="79" spans="1:13" ht="47.25" x14ac:dyDescent="0.25">
      <c r="A79" s="36" t="s">
        <v>148</v>
      </c>
      <c r="B79" s="38" t="s">
        <v>149</v>
      </c>
      <c r="C79" s="13">
        <v>10367.799999999999</v>
      </c>
      <c r="D79" s="13">
        <v>9368.2000000000007</v>
      </c>
      <c r="E79" s="13">
        <f t="shared" si="4"/>
        <v>-999.59999999999854</v>
      </c>
      <c r="F79" s="13" t="s">
        <v>70</v>
      </c>
      <c r="G79" s="13">
        <v>0</v>
      </c>
      <c r="H79" s="13">
        <v>0</v>
      </c>
      <c r="I79" s="13">
        <f t="shared" si="3"/>
        <v>0</v>
      </c>
      <c r="J79" s="13">
        <v>0</v>
      </c>
      <c r="K79" s="13">
        <v>0</v>
      </c>
      <c r="L79" s="13">
        <f t="shared" si="5"/>
        <v>0</v>
      </c>
    </row>
    <row r="80" spans="1:13" ht="31.5" x14ac:dyDescent="0.25">
      <c r="A80" s="10" t="s">
        <v>150</v>
      </c>
      <c r="B80" s="11" t="s">
        <v>151</v>
      </c>
      <c r="C80" s="45">
        <f>SUM(C81:C123)</f>
        <v>12553.529999999999</v>
      </c>
      <c r="D80" s="45">
        <f>SUM(D81:D123)</f>
        <v>13100</v>
      </c>
      <c r="E80" s="13">
        <f t="shared" si="4"/>
        <v>546.47000000000116</v>
      </c>
      <c r="F80" s="13"/>
      <c r="G80" s="45">
        <f>SUM(G81:G123)</f>
        <v>5607.2</v>
      </c>
      <c r="H80" s="45">
        <f>SUM(H81:H123)</f>
        <v>5607.2</v>
      </c>
      <c r="I80" s="13">
        <f t="shared" si="3"/>
        <v>0</v>
      </c>
      <c r="J80" s="45">
        <f>SUM(J81:J123)</f>
        <v>5607.2</v>
      </c>
      <c r="K80" s="45">
        <f>SUM(K81:K123)</f>
        <v>5607.2</v>
      </c>
      <c r="L80" s="13">
        <f t="shared" si="5"/>
        <v>0</v>
      </c>
    </row>
    <row r="81" spans="1:249" ht="78.75" x14ac:dyDescent="0.25">
      <c r="A81" s="42" t="s">
        <v>152</v>
      </c>
      <c r="B81" s="32" t="s">
        <v>153</v>
      </c>
      <c r="C81" s="20">
        <v>71</v>
      </c>
      <c r="D81" s="20">
        <v>71</v>
      </c>
      <c r="E81" s="13">
        <f t="shared" si="4"/>
        <v>0</v>
      </c>
      <c r="F81" s="13"/>
      <c r="G81" s="20">
        <v>65.3</v>
      </c>
      <c r="H81" s="20">
        <v>65.3</v>
      </c>
      <c r="I81" s="13">
        <f t="shared" si="3"/>
        <v>0</v>
      </c>
      <c r="J81" s="20">
        <v>65.3</v>
      </c>
      <c r="K81" s="20">
        <v>65.3</v>
      </c>
      <c r="L81" s="13">
        <f t="shared" si="5"/>
        <v>0</v>
      </c>
    </row>
    <row r="82" spans="1:249" ht="78.75" x14ac:dyDescent="0.25">
      <c r="A82" s="42" t="s">
        <v>154</v>
      </c>
      <c r="B82" s="32" t="s">
        <v>153</v>
      </c>
      <c r="C82" s="20">
        <v>33</v>
      </c>
      <c r="D82" s="20">
        <v>33</v>
      </c>
      <c r="E82" s="13">
        <f t="shared" si="4"/>
        <v>0</v>
      </c>
      <c r="F82" s="13"/>
      <c r="G82" s="20">
        <v>30.8</v>
      </c>
      <c r="H82" s="20">
        <v>30.8</v>
      </c>
      <c r="I82" s="13">
        <f t="shared" si="3"/>
        <v>0</v>
      </c>
      <c r="J82" s="20">
        <v>30.8</v>
      </c>
      <c r="K82" s="20">
        <v>30.8</v>
      </c>
      <c r="L82" s="13">
        <f t="shared" si="5"/>
        <v>0</v>
      </c>
      <c r="N82" s="46"/>
    </row>
    <row r="83" spans="1:249" ht="110.25" x14ac:dyDescent="0.25">
      <c r="A83" s="42" t="s">
        <v>155</v>
      </c>
      <c r="B83" s="38" t="s">
        <v>156</v>
      </c>
      <c r="C83" s="20">
        <v>20</v>
      </c>
      <c r="D83" s="20">
        <v>27.4</v>
      </c>
      <c r="E83" s="13">
        <f t="shared" si="4"/>
        <v>7.3999999999999986</v>
      </c>
      <c r="F83" s="13" t="s">
        <v>70</v>
      </c>
      <c r="G83" s="20">
        <v>61.4</v>
      </c>
      <c r="H83" s="20">
        <v>61.4</v>
      </c>
      <c r="I83" s="13">
        <f t="shared" si="3"/>
        <v>0</v>
      </c>
      <c r="J83" s="20">
        <v>61.4</v>
      </c>
      <c r="K83" s="20">
        <v>61.4</v>
      </c>
      <c r="L83" s="13">
        <f t="shared" si="5"/>
        <v>0</v>
      </c>
    </row>
    <row r="84" spans="1:249" ht="110.25" x14ac:dyDescent="0.25">
      <c r="A84" s="42" t="s">
        <v>157</v>
      </c>
      <c r="B84" s="38" t="s">
        <v>156</v>
      </c>
      <c r="C84" s="20">
        <v>163</v>
      </c>
      <c r="D84" s="20">
        <v>184.3</v>
      </c>
      <c r="E84" s="13">
        <f t="shared" si="4"/>
        <v>21.300000000000011</v>
      </c>
      <c r="F84" s="13" t="s">
        <v>70</v>
      </c>
      <c r="G84" s="20">
        <v>128.69999999999999</v>
      </c>
      <c r="H84" s="20">
        <v>128.69999999999999</v>
      </c>
      <c r="I84" s="13">
        <f t="shared" si="3"/>
        <v>0</v>
      </c>
      <c r="J84" s="20">
        <v>128.69999999999999</v>
      </c>
      <c r="K84" s="20">
        <v>128.69999999999999</v>
      </c>
      <c r="L84" s="13">
        <f t="shared" si="5"/>
        <v>0</v>
      </c>
    </row>
    <row r="85" spans="1:249" ht="94.5" x14ac:dyDescent="0.25">
      <c r="A85" s="47" t="s">
        <v>158</v>
      </c>
      <c r="B85" s="48" t="s">
        <v>159</v>
      </c>
      <c r="C85" s="20">
        <v>15.4</v>
      </c>
      <c r="D85" s="20">
        <v>19.3</v>
      </c>
      <c r="E85" s="13">
        <f t="shared" si="4"/>
        <v>3.9000000000000004</v>
      </c>
      <c r="F85" s="13" t="s">
        <v>70</v>
      </c>
      <c r="G85" s="20">
        <v>5.0999999999999996</v>
      </c>
      <c r="H85" s="20">
        <v>5.0999999999999996</v>
      </c>
      <c r="I85" s="13">
        <f t="shared" si="3"/>
        <v>0</v>
      </c>
      <c r="J85" s="20">
        <v>5.0999999999999996</v>
      </c>
      <c r="K85" s="20">
        <v>5.0999999999999996</v>
      </c>
      <c r="L85" s="13">
        <f t="shared" si="5"/>
        <v>0</v>
      </c>
    </row>
    <row r="86" spans="1:249" ht="94.5" x14ac:dyDescent="0.25">
      <c r="A86" s="47" t="s">
        <v>160</v>
      </c>
      <c r="B86" s="48" t="s">
        <v>159</v>
      </c>
      <c r="C86" s="20">
        <v>27.4</v>
      </c>
      <c r="D86" s="20">
        <v>28.4</v>
      </c>
      <c r="E86" s="13">
        <f t="shared" si="4"/>
        <v>1</v>
      </c>
      <c r="F86" s="13" t="s">
        <v>70</v>
      </c>
      <c r="G86" s="20">
        <v>10.9</v>
      </c>
      <c r="H86" s="20">
        <v>10.9</v>
      </c>
      <c r="I86" s="13">
        <f t="shared" si="3"/>
        <v>0</v>
      </c>
      <c r="J86" s="20">
        <v>10.9</v>
      </c>
      <c r="K86" s="20">
        <v>10.9</v>
      </c>
      <c r="L86" s="13">
        <f t="shared" si="5"/>
        <v>0</v>
      </c>
    </row>
    <row r="87" spans="1:249" ht="78.75" x14ac:dyDescent="0.25">
      <c r="A87" s="36" t="s">
        <v>161</v>
      </c>
      <c r="B87" s="32" t="s">
        <v>162</v>
      </c>
      <c r="C87" s="20">
        <v>5</v>
      </c>
      <c r="D87" s="20">
        <v>5</v>
      </c>
      <c r="E87" s="13">
        <f t="shared" si="4"/>
        <v>0</v>
      </c>
      <c r="F87" s="13"/>
      <c r="G87" s="20">
        <v>70</v>
      </c>
      <c r="H87" s="20">
        <v>70</v>
      </c>
      <c r="I87" s="13">
        <f t="shared" si="3"/>
        <v>0</v>
      </c>
      <c r="J87" s="20">
        <v>70</v>
      </c>
      <c r="K87" s="20">
        <v>70</v>
      </c>
      <c r="L87" s="13">
        <f t="shared" si="5"/>
        <v>0</v>
      </c>
    </row>
    <row r="88" spans="1:249" ht="94.5" x14ac:dyDescent="0.25">
      <c r="A88" s="47" t="s">
        <v>163</v>
      </c>
      <c r="B88" s="48" t="s">
        <v>164</v>
      </c>
      <c r="C88" s="20">
        <v>6.3</v>
      </c>
      <c r="D88" s="20">
        <v>6.3</v>
      </c>
      <c r="E88" s="13">
        <f t="shared" si="4"/>
        <v>0</v>
      </c>
      <c r="F88" s="13"/>
      <c r="G88" s="20">
        <v>24.9</v>
      </c>
      <c r="H88" s="20">
        <v>24.9</v>
      </c>
      <c r="I88" s="13">
        <f t="shared" si="3"/>
        <v>0</v>
      </c>
      <c r="J88" s="20">
        <v>24.9</v>
      </c>
      <c r="K88" s="20">
        <v>24.9</v>
      </c>
      <c r="L88" s="13">
        <f t="shared" si="5"/>
        <v>0</v>
      </c>
    </row>
    <row r="89" spans="1:249" ht="94.5" x14ac:dyDescent="0.25">
      <c r="A89" s="47" t="s">
        <v>165</v>
      </c>
      <c r="B89" s="49" t="s">
        <v>166</v>
      </c>
      <c r="C89" s="20">
        <v>0</v>
      </c>
      <c r="D89" s="20">
        <v>0</v>
      </c>
      <c r="E89" s="13">
        <f t="shared" si="4"/>
        <v>0</v>
      </c>
      <c r="F89" s="13"/>
      <c r="G89" s="20">
        <v>70</v>
      </c>
      <c r="H89" s="20">
        <v>70</v>
      </c>
      <c r="I89" s="13">
        <f t="shared" si="3"/>
        <v>0</v>
      </c>
      <c r="J89" s="20">
        <v>70</v>
      </c>
      <c r="K89" s="20">
        <v>70</v>
      </c>
      <c r="L89" s="13">
        <f t="shared" si="5"/>
        <v>0</v>
      </c>
    </row>
    <row r="90" spans="1:249" ht="94.5" x14ac:dyDescent="0.25">
      <c r="A90" s="47" t="s">
        <v>167</v>
      </c>
      <c r="B90" s="48" t="s">
        <v>168</v>
      </c>
      <c r="C90" s="20">
        <v>5</v>
      </c>
      <c r="D90" s="20">
        <v>4.5999999999999996</v>
      </c>
      <c r="E90" s="13">
        <f t="shared" si="4"/>
        <v>-0.40000000000000036</v>
      </c>
      <c r="F90" s="13" t="s">
        <v>70</v>
      </c>
      <c r="G90" s="20">
        <v>7.5</v>
      </c>
      <c r="H90" s="20">
        <v>7.5</v>
      </c>
      <c r="I90" s="13">
        <f t="shared" si="3"/>
        <v>0</v>
      </c>
      <c r="J90" s="20">
        <v>7.5</v>
      </c>
      <c r="K90" s="20">
        <v>7.5</v>
      </c>
      <c r="L90" s="13">
        <f t="shared" si="5"/>
        <v>0</v>
      </c>
    </row>
    <row r="91" spans="1:249" ht="78.75" x14ac:dyDescent="0.25">
      <c r="A91" s="47" t="s">
        <v>169</v>
      </c>
      <c r="B91" s="50" t="s">
        <v>170</v>
      </c>
      <c r="C91" s="20">
        <v>0.2</v>
      </c>
      <c r="D91" s="20">
        <v>0.2</v>
      </c>
      <c r="E91" s="13">
        <f t="shared" si="4"/>
        <v>0</v>
      </c>
      <c r="F91" s="13"/>
      <c r="G91" s="20"/>
      <c r="H91" s="20"/>
      <c r="I91" s="13"/>
      <c r="J91" s="20"/>
      <c r="K91" s="20"/>
      <c r="L91" s="13"/>
    </row>
    <row r="92" spans="1:249" s="31" customFormat="1" ht="110.25" x14ac:dyDescent="0.25">
      <c r="A92" s="51" t="s">
        <v>171</v>
      </c>
      <c r="B92" s="48" t="s">
        <v>172</v>
      </c>
      <c r="C92" s="20">
        <v>374</v>
      </c>
      <c r="D92" s="20">
        <v>385.5</v>
      </c>
      <c r="E92" s="13">
        <f t="shared" si="4"/>
        <v>11.5</v>
      </c>
      <c r="F92" s="13" t="s">
        <v>70</v>
      </c>
      <c r="G92" s="20">
        <v>252</v>
      </c>
      <c r="H92" s="20">
        <v>252</v>
      </c>
      <c r="I92" s="13">
        <f>H92-G92</f>
        <v>0</v>
      </c>
      <c r="J92" s="20">
        <v>252</v>
      </c>
      <c r="K92" s="20">
        <v>252</v>
      </c>
      <c r="L92" s="13">
        <f t="shared" si="5"/>
        <v>0</v>
      </c>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row>
    <row r="93" spans="1:249" s="25" customFormat="1" ht="126" x14ac:dyDescent="0.25">
      <c r="A93" s="51" t="s">
        <v>173</v>
      </c>
      <c r="B93" s="48" t="s">
        <v>174</v>
      </c>
      <c r="C93" s="20">
        <v>117</v>
      </c>
      <c r="D93" s="20">
        <v>122.1</v>
      </c>
      <c r="E93" s="13">
        <f t="shared" si="4"/>
        <v>5.0999999999999943</v>
      </c>
      <c r="F93" s="13" t="s">
        <v>70</v>
      </c>
      <c r="G93" s="20">
        <v>38.299999999999997</v>
      </c>
      <c r="H93" s="20">
        <v>38.299999999999997</v>
      </c>
      <c r="I93" s="13">
        <f>H93-G93</f>
        <v>0</v>
      </c>
      <c r="J93" s="20">
        <v>38.299999999999997</v>
      </c>
      <c r="K93" s="20">
        <v>38.299999999999997</v>
      </c>
      <c r="L93" s="13">
        <f t="shared" si="5"/>
        <v>0</v>
      </c>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row>
    <row r="94" spans="1:249" s="25" customFormat="1" ht="126" x14ac:dyDescent="0.25">
      <c r="A94" s="51" t="s">
        <v>175</v>
      </c>
      <c r="B94" s="48" t="s">
        <v>176</v>
      </c>
      <c r="C94" s="20">
        <v>55.9</v>
      </c>
      <c r="D94" s="20">
        <v>55.9</v>
      </c>
      <c r="E94" s="13">
        <f t="shared" si="4"/>
        <v>0</v>
      </c>
      <c r="F94" s="13"/>
      <c r="G94" s="20">
        <v>0</v>
      </c>
      <c r="H94" s="20">
        <v>0</v>
      </c>
      <c r="I94" s="13">
        <f>H94-G94</f>
        <v>0</v>
      </c>
      <c r="J94" s="20">
        <v>0</v>
      </c>
      <c r="K94" s="20">
        <v>0</v>
      </c>
      <c r="L94" s="13">
        <f t="shared" si="5"/>
        <v>0</v>
      </c>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row>
    <row r="95" spans="1:249" s="25" customFormat="1" ht="94.5" x14ac:dyDescent="0.25">
      <c r="A95" s="51" t="s">
        <v>177</v>
      </c>
      <c r="B95" s="48" t="s">
        <v>178</v>
      </c>
      <c r="C95" s="20">
        <v>25</v>
      </c>
      <c r="D95" s="20">
        <v>25</v>
      </c>
      <c r="E95" s="13">
        <f t="shared" si="4"/>
        <v>0</v>
      </c>
      <c r="F95" s="13"/>
      <c r="G95" s="20"/>
      <c r="H95" s="20"/>
      <c r="I95" s="13"/>
      <c r="J95" s="20"/>
      <c r="K95" s="20"/>
      <c r="L95" s="13"/>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row>
    <row r="96" spans="1:249" s="25" customFormat="1" ht="94.5" x14ac:dyDescent="0.25">
      <c r="A96" s="51" t="s">
        <v>179</v>
      </c>
      <c r="B96" s="48" t="s">
        <v>180</v>
      </c>
      <c r="C96" s="20">
        <v>10</v>
      </c>
      <c r="D96" s="20">
        <v>11</v>
      </c>
      <c r="E96" s="13">
        <f t="shared" si="4"/>
        <v>1</v>
      </c>
      <c r="F96" s="13" t="s">
        <v>70</v>
      </c>
      <c r="G96" s="20">
        <v>9</v>
      </c>
      <c r="H96" s="20">
        <v>9</v>
      </c>
      <c r="I96" s="13">
        <f t="shared" ref="I96:I154" si="6">H96-G96</f>
        <v>0</v>
      </c>
      <c r="J96" s="20">
        <v>9</v>
      </c>
      <c r="K96" s="20">
        <v>9</v>
      </c>
      <c r="L96" s="13">
        <f t="shared" si="5"/>
        <v>0</v>
      </c>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row>
    <row r="97" spans="1:249" s="25" customFormat="1" ht="78.75" x14ac:dyDescent="0.25">
      <c r="A97" s="51" t="s">
        <v>181</v>
      </c>
      <c r="B97" s="48" t="s">
        <v>182</v>
      </c>
      <c r="C97" s="20">
        <v>0</v>
      </c>
      <c r="D97" s="20">
        <v>2</v>
      </c>
      <c r="E97" s="13">
        <f t="shared" si="4"/>
        <v>2</v>
      </c>
      <c r="F97" s="13" t="s">
        <v>70</v>
      </c>
      <c r="G97" s="20">
        <v>0.1</v>
      </c>
      <c r="H97" s="20">
        <v>0.1</v>
      </c>
      <c r="I97" s="13">
        <f t="shared" si="6"/>
        <v>0</v>
      </c>
      <c r="J97" s="20">
        <v>0.1</v>
      </c>
      <c r="K97" s="20">
        <v>0.1</v>
      </c>
      <c r="L97" s="13">
        <f t="shared" si="5"/>
        <v>0</v>
      </c>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row>
    <row r="98" spans="1:249" s="25" customFormat="1" ht="78.75" x14ac:dyDescent="0.25">
      <c r="A98" s="36" t="s">
        <v>183</v>
      </c>
      <c r="B98" s="32" t="s">
        <v>182</v>
      </c>
      <c r="C98" s="20">
        <v>371.1</v>
      </c>
      <c r="D98" s="20">
        <v>374.7</v>
      </c>
      <c r="E98" s="13">
        <f t="shared" si="4"/>
        <v>3.5999999999999659</v>
      </c>
      <c r="F98" s="13" t="s">
        <v>70</v>
      </c>
      <c r="G98" s="20">
        <v>381.1</v>
      </c>
      <c r="H98" s="20">
        <v>381.1</v>
      </c>
      <c r="I98" s="13">
        <f t="shared" si="6"/>
        <v>0</v>
      </c>
      <c r="J98" s="20">
        <v>381.1</v>
      </c>
      <c r="K98" s="20">
        <v>381.1</v>
      </c>
      <c r="L98" s="13">
        <f t="shared" si="5"/>
        <v>0</v>
      </c>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row>
    <row r="99" spans="1:249" ht="94.5" x14ac:dyDescent="0.25">
      <c r="A99" s="36" t="s">
        <v>184</v>
      </c>
      <c r="B99" s="32" t="s">
        <v>185</v>
      </c>
      <c r="C99" s="20">
        <v>56</v>
      </c>
      <c r="D99" s="20">
        <v>62.5</v>
      </c>
      <c r="E99" s="13">
        <f t="shared" si="4"/>
        <v>6.5</v>
      </c>
      <c r="F99" s="13" t="s">
        <v>70</v>
      </c>
      <c r="G99" s="20">
        <v>36</v>
      </c>
      <c r="H99" s="20">
        <v>36</v>
      </c>
      <c r="I99" s="13">
        <f t="shared" si="6"/>
        <v>0</v>
      </c>
      <c r="J99" s="20">
        <v>36</v>
      </c>
      <c r="K99" s="20">
        <v>36</v>
      </c>
      <c r="L99" s="13">
        <f t="shared" si="5"/>
        <v>0</v>
      </c>
    </row>
    <row r="100" spans="1:249" ht="94.5" x14ac:dyDescent="0.25">
      <c r="A100" s="36" t="s">
        <v>186</v>
      </c>
      <c r="B100" s="32" t="s">
        <v>187</v>
      </c>
      <c r="C100" s="20">
        <v>475</v>
      </c>
      <c r="D100" s="20">
        <v>531.5</v>
      </c>
      <c r="E100" s="13">
        <f t="shared" si="4"/>
        <v>56.5</v>
      </c>
      <c r="F100" s="13" t="s">
        <v>70</v>
      </c>
      <c r="G100" s="20">
        <v>432</v>
      </c>
      <c r="H100" s="20">
        <v>432</v>
      </c>
      <c r="I100" s="13">
        <f t="shared" si="6"/>
        <v>0</v>
      </c>
      <c r="J100" s="20">
        <v>432</v>
      </c>
      <c r="K100" s="20">
        <v>432</v>
      </c>
      <c r="L100" s="13">
        <f t="shared" si="5"/>
        <v>0</v>
      </c>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row>
    <row r="101" spans="1:249" s="25" customFormat="1" ht="63" x14ac:dyDescent="0.25">
      <c r="A101" s="51" t="s">
        <v>188</v>
      </c>
      <c r="B101" s="48" t="s">
        <v>189</v>
      </c>
      <c r="C101" s="20">
        <v>123.8</v>
      </c>
      <c r="D101" s="20">
        <v>139.19999999999999</v>
      </c>
      <c r="E101" s="13">
        <f t="shared" si="4"/>
        <v>15.399999999999991</v>
      </c>
      <c r="F101" s="13" t="s">
        <v>70</v>
      </c>
      <c r="G101" s="20">
        <v>89.3</v>
      </c>
      <c r="H101" s="20">
        <v>89.3</v>
      </c>
      <c r="I101" s="13">
        <f t="shared" si="6"/>
        <v>0</v>
      </c>
      <c r="J101" s="20">
        <v>89.3</v>
      </c>
      <c r="K101" s="20">
        <v>89.3</v>
      </c>
      <c r="L101" s="13">
        <f t="shared" si="5"/>
        <v>0</v>
      </c>
    </row>
    <row r="102" spans="1:249" s="52" customFormat="1" ht="78.75" x14ac:dyDescent="0.25">
      <c r="A102" s="51" t="s">
        <v>190</v>
      </c>
      <c r="B102" s="48" t="s">
        <v>191</v>
      </c>
      <c r="C102" s="20">
        <v>335</v>
      </c>
      <c r="D102" s="20">
        <v>455.1</v>
      </c>
      <c r="E102" s="13">
        <f t="shared" si="4"/>
        <v>120.10000000000002</v>
      </c>
      <c r="F102" s="13" t="s">
        <v>70</v>
      </c>
      <c r="G102" s="20">
        <v>0</v>
      </c>
      <c r="H102" s="20">
        <v>0</v>
      </c>
      <c r="I102" s="13">
        <f t="shared" si="6"/>
        <v>0</v>
      </c>
      <c r="J102" s="20">
        <v>0</v>
      </c>
      <c r="K102" s="20">
        <v>0</v>
      </c>
      <c r="L102" s="13">
        <f t="shared" si="5"/>
        <v>0</v>
      </c>
      <c r="M102" s="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25"/>
      <c r="HY102" s="25"/>
      <c r="HZ102" s="25"/>
      <c r="IA102" s="25"/>
      <c r="IB102" s="25"/>
      <c r="IC102" s="25"/>
      <c r="ID102" s="25"/>
      <c r="IE102" s="25"/>
      <c r="IF102" s="25"/>
      <c r="IG102" s="25"/>
      <c r="IH102" s="25"/>
      <c r="II102" s="25"/>
      <c r="IJ102" s="25"/>
      <c r="IK102" s="25"/>
      <c r="IL102" s="25"/>
      <c r="IM102" s="25"/>
      <c r="IN102" s="25"/>
      <c r="IO102" s="25"/>
    </row>
    <row r="103" spans="1:249" s="52" customFormat="1" ht="78.75" x14ac:dyDescent="0.25">
      <c r="A103" s="51" t="s">
        <v>192</v>
      </c>
      <c r="B103" s="48" t="s">
        <v>191</v>
      </c>
      <c r="C103" s="20">
        <v>1</v>
      </c>
      <c r="D103" s="20">
        <v>1</v>
      </c>
      <c r="E103" s="13">
        <f t="shared" si="4"/>
        <v>0</v>
      </c>
      <c r="F103" s="13"/>
      <c r="G103" s="20">
        <v>0</v>
      </c>
      <c r="H103" s="20">
        <v>0</v>
      </c>
      <c r="I103" s="13">
        <f t="shared" si="6"/>
        <v>0</v>
      </c>
      <c r="J103" s="20">
        <v>0</v>
      </c>
      <c r="K103" s="20">
        <v>0</v>
      </c>
      <c r="L103" s="13">
        <f t="shared" si="5"/>
        <v>0</v>
      </c>
      <c r="M103" s="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row>
    <row r="104" spans="1:249" s="52" customFormat="1" ht="78.75" x14ac:dyDescent="0.25">
      <c r="A104" s="51" t="s">
        <v>193</v>
      </c>
      <c r="B104" s="48" t="s">
        <v>191</v>
      </c>
      <c r="C104" s="20">
        <v>21.5</v>
      </c>
      <c r="D104" s="20">
        <v>34</v>
      </c>
      <c r="E104" s="13">
        <f t="shared" si="4"/>
        <v>12.5</v>
      </c>
      <c r="F104" s="13" t="s">
        <v>70</v>
      </c>
      <c r="G104" s="20">
        <v>0</v>
      </c>
      <c r="H104" s="20">
        <v>0</v>
      </c>
      <c r="I104" s="13">
        <f t="shared" si="6"/>
        <v>0</v>
      </c>
      <c r="J104" s="20">
        <v>0</v>
      </c>
      <c r="K104" s="20">
        <v>0</v>
      </c>
      <c r="L104" s="13">
        <f t="shared" si="5"/>
        <v>0</v>
      </c>
      <c r="M104" s="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row>
    <row r="105" spans="1:249" s="52" customFormat="1" ht="78.75" x14ac:dyDescent="0.25">
      <c r="A105" s="51" t="s">
        <v>194</v>
      </c>
      <c r="B105" s="48" t="s">
        <v>191</v>
      </c>
      <c r="C105" s="20">
        <v>0</v>
      </c>
      <c r="D105" s="20">
        <v>1.3</v>
      </c>
      <c r="E105" s="13">
        <f t="shared" si="4"/>
        <v>1.3</v>
      </c>
      <c r="F105" s="13" t="s">
        <v>70</v>
      </c>
      <c r="G105" s="20"/>
      <c r="H105" s="20"/>
      <c r="I105" s="13"/>
      <c r="J105" s="20"/>
      <c r="K105" s="20"/>
      <c r="L105" s="13"/>
      <c r="M105" s="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row>
    <row r="106" spans="1:249" s="52" customFormat="1" ht="78.75" x14ac:dyDescent="0.25">
      <c r="A106" s="36" t="s">
        <v>195</v>
      </c>
      <c r="B106" s="32" t="s">
        <v>196</v>
      </c>
      <c r="C106" s="20">
        <v>6519.5</v>
      </c>
      <c r="D106" s="20">
        <v>6745.5</v>
      </c>
      <c r="E106" s="13">
        <f t="shared" si="4"/>
        <v>226</v>
      </c>
      <c r="F106" s="13" t="s">
        <v>78</v>
      </c>
      <c r="G106" s="20">
        <v>2160.1999999999998</v>
      </c>
      <c r="H106" s="20">
        <v>2160.1999999999998</v>
      </c>
      <c r="I106" s="13">
        <f t="shared" si="6"/>
        <v>0</v>
      </c>
      <c r="J106" s="20">
        <v>2160.1999999999998</v>
      </c>
      <c r="K106" s="20">
        <v>2160.1999999999998</v>
      </c>
      <c r="L106" s="13">
        <f t="shared" si="5"/>
        <v>0</v>
      </c>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row>
    <row r="107" spans="1:249" s="52" customFormat="1" ht="63" x14ac:dyDescent="0.25">
      <c r="A107" s="36" t="s">
        <v>197</v>
      </c>
      <c r="B107" s="32" t="s">
        <v>198</v>
      </c>
      <c r="C107" s="20">
        <v>6.6</v>
      </c>
      <c r="D107" s="20">
        <v>9.1999999999999993</v>
      </c>
      <c r="E107" s="13">
        <f t="shared" si="4"/>
        <v>2.5999999999999996</v>
      </c>
      <c r="F107" s="13" t="s">
        <v>70</v>
      </c>
      <c r="G107" s="20">
        <v>0</v>
      </c>
      <c r="H107" s="20">
        <v>0</v>
      </c>
      <c r="I107" s="13">
        <f t="shared" si="6"/>
        <v>0</v>
      </c>
      <c r="J107" s="20">
        <v>0</v>
      </c>
      <c r="K107" s="20">
        <v>0</v>
      </c>
      <c r="L107" s="13">
        <f t="shared" si="5"/>
        <v>0</v>
      </c>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row>
    <row r="108" spans="1:249" s="52" customFormat="1" ht="47.25" x14ac:dyDescent="0.25">
      <c r="A108" s="53" t="s">
        <v>199</v>
      </c>
      <c r="B108" s="54" t="s">
        <v>200</v>
      </c>
      <c r="C108" s="20">
        <v>40.6</v>
      </c>
      <c r="D108" s="20">
        <v>40.6</v>
      </c>
      <c r="E108" s="13">
        <f t="shared" si="4"/>
        <v>0</v>
      </c>
      <c r="F108" s="13"/>
      <c r="G108" s="20">
        <v>0</v>
      </c>
      <c r="H108" s="20">
        <v>0</v>
      </c>
      <c r="I108" s="13">
        <f t="shared" si="6"/>
        <v>0</v>
      </c>
      <c r="J108" s="20">
        <v>0</v>
      </c>
      <c r="K108" s="20">
        <v>0</v>
      </c>
      <c r="L108" s="13">
        <f t="shared" si="5"/>
        <v>0</v>
      </c>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row>
    <row r="109" spans="1:249" s="52" customFormat="1" ht="47.25" x14ac:dyDescent="0.25">
      <c r="A109" s="53" t="s">
        <v>201</v>
      </c>
      <c r="B109" s="54" t="s">
        <v>202</v>
      </c>
      <c r="C109" s="20">
        <v>120.63</v>
      </c>
      <c r="D109" s="20">
        <v>120.6</v>
      </c>
      <c r="E109" s="13">
        <f t="shared" si="4"/>
        <v>-3.0000000000001137E-2</v>
      </c>
      <c r="F109" s="13"/>
      <c r="G109" s="20">
        <v>0</v>
      </c>
      <c r="H109" s="20">
        <v>0</v>
      </c>
      <c r="I109" s="13">
        <f t="shared" si="6"/>
        <v>0</v>
      </c>
      <c r="J109" s="20">
        <v>0</v>
      </c>
      <c r="K109" s="20">
        <v>0</v>
      </c>
      <c r="L109" s="13">
        <f t="shared" si="5"/>
        <v>0</v>
      </c>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row>
    <row r="110" spans="1:249" s="52" customFormat="1" ht="47.25" x14ac:dyDescent="0.25">
      <c r="A110" s="53" t="s">
        <v>203</v>
      </c>
      <c r="B110" s="54" t="s">
        <v>202</v>
      </c>
      <c r="C110" s="20">
        <v>37.5</v>
      </c>
      <c r="D110" s="20">
        <v>37.5</v>
      </c>
      <c r="E110" s="13">
        <f t="shared" si="4"/>
        <v>0</v>
      </c>
      <c r="F110" s="13"/>
      <c r="G110" s="20">
        <v>0</v>
      </c>
      <c r="H110" s="20">
        <v>0</v>
      </c>
      <c r="I110" s="13">
        <f t="shared" si="6"/>
        <v>0</v>
      </c>
      <c r="J110" s="20"/>
      <c r="K110" s="20"/>
      <c r="L110" s="13">
        <f t="shared" si="5"/>
        <v>0</v>
      </c>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row>
    <row r="111" spans="1:249" s="52" customFormat="1" ht="47.25" x14ac:dyDescent="0.25">
      <c r="A111" s="53" t="s">
        <v>204</v>
      </c>
      <c r="B111" s="54" t="s">
        <v>202</v>
      </c>
      <c r="C111" s="20">
        <v>9.3000000000000007</v>
      </c>
      <c r="D111" s="20">
        <v>9.3000000000000007</v>
      </c>
      <c r="E111" s="13">
        <f t="shared" si="4"/>
        <v>0</v>
      </c>
      <c r="F111" s="13"/>
      <c r="G111" s="20">
        <v>0</v>
      </c>
      <c r="H111" s="20">
        <v>0</v>
      </c>
      <c r="I111" s="13">
        <f t="shared" si="6"/>
        <v>0</v>
      </c>
      <c r="J111" s="20">
        <v>0</v>
      </c>
      <c r="K111" s="20">
        <v>0</v>
      </c>
      <c r="L111" s="13">
        <f t="shared" si="5"/>
        <v>0</v>
      </c>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row>
    <row r="112" spans="1:249" s="52" customFormat="1" ht="63" x14ac:dyDescent="0.25">
      <c r="A112" s="53" t="s">
        <v>205</v>
      </c>
      <c r="B112" s="54" t="s">
        <v>206</v>
      </c>
      <c r="C112" s="20">
        <v>1432.2</v>
      </c>
      <c r="D112" s="20">
        <v>1487.3</v>
      </c>
      <c r="E112" s="13">
        <f t="shared" si="4"/>
        <v>55.099999999999909</v>
      </c>
      <c r="F112" s="13" t="s">
        <v>70</v>
      </c>
      <c r="G112" s="20">
        <v>0</v>
      </c>
      <c r="H112" s="20">
        <v>0</v>
      </c>
      <c r="I112" s="13">
        <f t="shared" si="6"/>
        <v>0</v>
      </c>
      <c r="J112" s="20">
        <v>0</v>
      </c>
      <c r="K112" s="20">
        <v>0</v>
      </c>
      <c r="L112" s="13">
        <f t="shared" si="5"/>
        <v>0</v>
      </c>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row>
    <row r="113" spans="1:249" s="52" customFormat="1" ht="157.5" x14ac:dyDescent="0.25">
      <c r="A113" s="51" t="s">
        <v>207</v>
      </c>
      <c r="B113" s="48" t="s">
        <v>208</v>
      </c>
      <c r="C113" s="20">
        <v>17.399999999999999</v>
      </c>
      <c r="D113" s="20">
        <v>16.2</v>
      </c>
      <c r="E113" s="13">
        <f t="shared" si="4"/>
        <v>-1.1999999999999993</v>
      </c>
      <c r="F113" s="13" t="s">
        <v>70</v>
      </c>
      <c r="G113" s="20">
        <v>17.399999999999999</v>
      </c>
      <c r="H113" s="20">
        <v>17.399999999999999</v>
      </c>
      <c r="I113" s="13">
        <f t="shared" si="6"/>
        <v>0</v>
      </c>
      <c r="J113" s="20">
        <v>17.399999999999999</v>
      </c>
      <c r="K113" s="20">
        <v>17.399999999999999</v>
      </c>
      <c r="L113" s="13">
        <f t="shared" si="5"/>
        <v>0</v>
      </c>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row>
    <row r="114" spans="1:249" s="52" customFormat="1" ht="63" x14ac:dyDescent="0.25">
      <c r="A114" s="51" t="s">
        <v>209</v>
      </c>
      <c r="B114" s="48" t="s">
        <v>210</v>
      </c>
      <c r="C114" s="20">
        <v>53.8</v>
      </c>
      <c r="D114" s="20">
        <v>61.6</v>
      </c>
      <c r="E114" s="13">
        <f t="shared" si="4"/>
        <v>7.8000000000000043</v>
      </c>
      <c r="F114" s="13" t="s">
        <v>70</v>
      </c>
      <c r="G114" s="20">
        <v>0</v>
      </c>
      <c r="H114" s="20">
        <v>0</v>
      </c>
      <c r="I114" s="13">
        <f t="shared" si="6"/>
        <v>0</v>
      </c>
      <c r="J114" s="20">
        <v>0</v>
      </c>
      <c r="K114" s="20">
        <v>0</v>
      </c>
      <c r="L114" s="13">
        <f t="shared" si="5"/>
        <v>0</v>
      </c>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row>
    <row r="115" spans="1:249" s="52" customFormat="1" ht="63" x14ac:dyDescent="0.25">
      <c r="A115" s="36" t="s">
        <v>211</v>
      </c>
      <c r="B115" s="32" t="s">
        <v>212</v>
      </c>
      <c r="C115" s="20">
        <v>0</v>
      </c>
      <c r="D115" s="20">
        <v>0</v>
      </c>
      <c r="E115" s="13">
        <f t="shared" si="4"/>
        <v>0</v>
      </c>
      <c r="F115" s="13"/>
      <c r="G115" s="20">
        <v>0.5</v>
      </c>
      <c r="H115" s="20">
        <v>0.5</v>
      </c>
      <c r="I115" s="13">
        <f t="shared" si="6"/>
        <v>0</v>
      </c>
      <c r="J115" s="20">
        <v>0.5</v>
      </c>
      <c r="K115" s="20">
        <v>0.5</v>
      </c>
      <c r="L115" s="13">
        <f t="shared" si="5"/>
        <v>0</v>
      </c>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row>
    <row r="116" spans="1:249" s="52" customFormat="1" ht="63" x14ac:dyDescent="0.25">
      <c r="A116" s="36" t="s">
        <v>213</v>
      </c>
      <c r="B116" s="32" t="s">
        <v>212</v>
      </c>
      <c r="C116" s="20">
        <v>0</v>
      </c>
      <c r="D116" s="20">
        <v>0</v>
      </c>
      <c r="E116" s="13">
        <f t="shared" si="4"/>
        <v>0</v>
      </c>
      <c r="F116" s="13"/>
      <c r="G116" s="20">
        <v>60</v>
      </c>
      <c r="H116" s="20">
        <v>60</v>
      </c>
      <c r="I116" s="13">
        <f t="shared" si="6"/>
        <v>0</v>
      </c>
      <c r="J116" s="20">
        <v>60</v>
      </c>
      <c r="K116" s="20">
        <v>60</v>
      </c>
      <c r="L116" s="13">
        <f t="shared" si="5"/>
        <v>0</v>
      </c>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row>
    <row r="117" spans="1:249" s="52" customFormat="1" ht="63" x14ac:dyDescent="0.25">
      <c r="A117" s="36" t="s">
        <v>214</v>
      </c>
      <c r="B117" s="32" t="s">
        <v>212</v>
      </c>
      <c r="C117" s="20">
        <v>0</v>
      </c>
      <c r="D117" s="20">
        <v>0</v>
      </c>
      <c r="E117" s="13">
        <f t="shared" si="4"/>
        <v>0</v>
      </c>
      <c r="F117" s="13"/>
      <c r="G117" s="20"/>
      <c r="H117" s="20"/>
      <c r="I117" s="13">
        <f t="shared" si="6"/>
        <v>0</v>
      </c>
      <c r="J117" s="20"/>
      <c r="K117" s="20"/>
      <c r="L117" s="13">
        <f t="shared" si="5"/>
        <v>0</v>
      </c>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FZ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25"/>
      <c r="II117" s="25"/>
      <c r="IJ117" s="25"/>
      <c r="IK117" s="25"/>
      <c r="IL117" s="25"/>
      <c r="IM117" s="25"/>
      <c r="IN117" s="25"/>
      <c r="IO117" s="25"/>
    </row>
    <row r="118" spans="1:249" s="52" customFormat="1" ht="63" x14ac:dyDescent="0.25">
      <c r="A118" s="36" t="s">
        <v>215</v>
      </c>
      <c r="B118" s="32" t="s">
        <v>212</v>
      </c>
      <c r="C118" s="20">
        <v>590.1</v>
      </c>
      <c r="D118" s="20">
        <v>777.4</v>
      </c>
      <c r="E118" s="13">
        <f t="shared" si="4"/>
        <v>187.29999999999995</v>
      </c>
      <c r="F118" s="13" t="s">
        <v>70</v>
      </c>
      <c r="G118" s="20">
        <v>400</v>
      </c>
      <c r="H118" s="20">
        <v>400</v>
      </c>
      <c r="I118" s="13">
        <f t="shared" si="6"/>
        <v>0</v>
      </c>
      <c r="J118" s="20">
        <v>400</v>
      </c>
      <c r="K118" s="20">
        <v>400</v>
      </c>
      <c r="L118" s="13">
        <f t="shared" si="5"/>
        <v>0</v>
      </c>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25"/>
      <c r="II118" s="25"/>
      <c r="IJ118" s="25"/>
      <c r="IK118" s="25"/>
      <c r="IL118" s="25"/>
      <c r="IM118" s="25"/>
      <c r="IN118" s="25"/>
      <c r="IO118" s="25"/>
    </row>
    <row r="119" spans="1:249" s="52" customFormat="1" ht="63" x14ac:dyDescent="0.25">
      <c r="A119" s="36" t="s">
        <v>216</v>
      </c>
      <c r="B119" s="32" t="s">
        <v>212</v>
      </c>
      <c r="C119" s="20">
        <v>1000</v>
      </c>
      <c r="D119" s="20">
        <v>806.1</v>
      </c>
      <c r="E119" s="13">
        <f t="shared" si="4"/>
        <v>-193.89999999999998</v>
      </c>
      <c r="F119" s="13"/>
      <c r="G119" s="20">
        <v>1000</v>
      </c>
      <c r="H119" s="20">
        <v>1000</v>
      </c>
      <c r="I119" s="13">
        <f t="shared" si="6"/>
        <v>0</v>
      </c>
      <c r="J119" s="13">
        <v>1000</v>
      </c>
      <c r="K119" s="13">
        <v>1000</v>
      </c>
      <c r="L119" s="13">
        <f t="shared" si="5"/>
        <v>0</v>
      </c>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row>
    <row r="120" spans="1:249" s="52" customFormat="1" ht="63" x14ac:dyDescent="0.25">
      <c r="A120" s="36" t="s">
        <v>217</v>
      </c>
      <c r="B120" s="32" t="s">
        <v>212</v>
      </c>
      <c r="C120" s="20">
        <v>1</v>
      </c>
      <c r="D120" s="20">
        <v>1</v>
      </c>
      <c r="E120" s="13">
        <f t="shared" si="4"/>
        <v>0</v>
      </c>
      <c r="F120" s="13"/>
      <c r="G120" s="20">
        <v>0</v>
      </c>
      <c r="H120" s="20">
        <v>0</v>
      </c>
      <c r="I120" s="13">
        <f t="shared" si="6"/>
        <v>0</v>
      </c>
      <c r="J120" s="13">
        <v>0</v>
      </c>
      <c r="K120" s="13">
        <v>0</v>
      </c>
      <c r="L120" s="13">
        <f t="shared" si="5"/>
        <v>0</v>
      </c>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row>
    <row r="121" spans="1:249" s="57" customFormat="1" ht="78.75" x14ac:dyDescent="0.25">
      <c r="A121" s="36" t="s">
        <v>218</v>
      </c>
      <c r="B121" s="32" t="s">
        <v>219</v>
      </c>
      <c r="C121" s="20">
        <v>100</v>
      </c>
      <c r="D121" s="20">
        <v>94.1</v>
      </c>
      <c r="E121" s="13">
        <f t="shared" si="4"/>
        <v>-5.9000000000000057</v>
      </c>
      <c r="F121" s="13" t="s">
        <v>70</v>
      </c>
      <c r="G121" s="20">
        <v>150</v>
      </c>
      <c r="H121" s="20">
        <v>150</v>
      </c>
      <c r="I121" s="13">
        <f t="shared" si="6"/>
        <v>0</v>
      </c>
      <c r="J121" s="20">
        <v>150</v>
      </c>
      <c r="K121" s="20">
        <v>150</v>
      </c>
      <c r="L121" s="13">
        <f t="shared" si="5"/>
        <v>0</v>
      </c>
      <c r="M121" s="55"/>
      <c r="N121" s="55"/>
      <c r="O121" s="55"/>
      <c r="P121" s="56"/>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c r="CT121" s="55"/>
      <c r="CU121" s="55"/>
      <c r="CV121" s="55"/>
      <c r="CW121" s="55"/>
      <c r="CX121" s="55"/>
      <c r="CY121" s="55"/>
      <c r="CZ121" s="55"/>
      <c r="DA121" s="55"/>
      <c r="DB121" s="55"/>
      <c r="DC121" s="55"/>
      <c r="DD121" s="55"/>
      <c r="DE121" s="55"/>
      <c r="DF121" s="55"/>
      <c r="DG121" s="55"/>
      <c r="DH121" s="55"/>
      <c r="DI121" s="55"/>
      <c r="DJ121" s="55"/>
      <c r="DK121" s="55"/>
      <c r="DL121" s="55"/>
      <c r="DM121" s="55"/>
      <c r="DN121" s="55"/>
      <c r="DO121" s="55"/>
      <c r="DP121" s="55"/>
      <c r="DQ121" s="55"/>
      <c r="DR121" s="55"/>
      <c r="DS121" s="55"/>
      <c r="DT121" s="55"/>
      <c r="DU121" s="55"/>
      <c r="DV121" s="55"/>
      <c r="DW121" s="55"/>
      <c r="DX121" s="55"/>
      <c r="DY121" s="55"/>
      <c r="DZ121" s="55"/>
      <c r="EA121" s="55"/>
      <c r="EB121" s="55"/>
      <c r="EC121" s="55"/>
      <c r="ED121" s="55"/>
      <c r="EE121" s="55"/>
      <c r="EF121" s="55"/>
      <c r="EG121" s="55"/>
      <c r="EH121" s="55"/>
      <c r="EI121" s="55"/>
      <c r="EJ121" s="55"/>
      <c r="EK121" s="55"/>
      <c r="EL121" s="55"/>
      <c r="EM121" s="55"/>
      <c r="EN121" s="55"/>
      <c r="EO121" s="55"/>
      <c r="EP121" s="55"/>
      <c r="EQ121" s="55"/>
      <c r="ER121" s="55"/>
      <c r="ES121" s="55"/>
      <c r="ET121" s="55"/>
      <c r="EU121" s="55"/>
      <c r="EV121" s="55"/>
      <c r="EW121" s="55"/>
      <c r="EX121" s="55"/>
      <c r="EY121" s="55"/>
      <c r="EZ121" s="55"/>
      <c r="FA121" s="55"/>
      <c r="FB121" s="55"/>
      <c r="FC121" s="55"/>
      <c r="FD121" s="55"/>
      <c r="FE121" s="55"/>
      <c r="FF121" s="55"/>
      <c r="FG121" s="55"/>
      <c r="FH121" s="55"/>
      <c r="FI121" s="55"/>
      <c r="FJ121" s="55"/>
      <c r="FK121" s="55"/>
      <c r="FL121" s="55"/>
      <c r="FM121" s="55"/>
      <c r="FN121" s="55"/>
      <c r="FO121" s="55"/>
      <c r="FP121" s="55"/>
      <c r="FQ121" s="55"/>
      <c r="FR121" s="55"/>
      <c r="FS121" s="55"/>
      <c r="FT121" s="55"/>
      <c r="FU121" s="55"/>
      <c r="FV121" s="55"/>
      <c r="FW121" s="55"/>
      <c r="FX121" s="55"/>
      <c r="FY121" s="55"/>
      <c r="FZ121" s="55"/>
      <c r="GA121" s="55"/>
      <c r="GB121" s="55"/>
      <c r="GC121" s="55"/>
      <c r="GD121" s="55"/>
      <c r="GE121" s="55"/>
      <c r="GF121" s="55"/>
      <c r="GG121" s="55"/>
      <c r="GH121" s="55"/>
      <c r="GI121" s="55"/>
      <c r="GJ121" s="55"/>
      <c r="GK121" s="55"/>
      <c r="GL121" s="55"/>
      <c r="GM121" s="55"/>
      <c r="GN121" s="55"/>
      <c r="GO121" s="55"/>
      <c r="GP121" s="55"/>
      <c r="GQ121" s="55"/>
      <c r="GR121" s="55"/>
      <c r="GS121" s="55"/>
      <c r="GT121" s="55"/>
      <c r="GU121" s="55"/>
      <c r="GV121" s="55"/>
      <c r="GW121" s="55"/>
      <c r="GX121" s="55"/>
      <c r="GY121" s="55"/>
      <c r="GZ121" s="55"/>
      <c r="HA121" s="55"/>
      <c r="HB121" s="55"/>
      <c r="HC121" s="55"/>
      <c r="HD121" s="55"/>
      <c r="HE121" s="55"/>
      <c r="HF121" s="55"/>
      <c r="HG121" s="55"/>
      <c r="HH121" s="55"/>
      <c r="HI121" s="55"/>
      <c r="HJ121" s="55"/>
      <c r="HK121" s="55"/>
      <c r="HL121" s="55"/>
      <c r="HM121" s="55"/>
      <c r="HN121" s="55"/>
      <c r="HO121" s="55"/>
      <c r="HP121" s="55"/>
      <c r="HQ121" s="55"/>
      <c r="HR121" s="55"/>
      <c r="HS121" s="55"/>
      <c r="HT121" s="55"/>
      <c r="HU121" s="55"/>
      <c r="HV121" s="55"/>
      <c r="HW121" s="55"/>
      <c r="HX121" s="55"/>
      <c r="HY121" s="55"/>
      <c r="HZ121" s="55"/>
      <c r="IA121" s="55"/>
      <c r="IB121" s="55"/>
      <c r="IC121" s="55"/>
      <c r="ID121" s="55"/>
      <c r="IE121" s="55"/>
      <c r="IF121" s="55"/>
      <c r="IG121" s="55"/>
      <c r="IH121" s="55"/>
      <c r="II121" s="55"/>
      <c r="IJ121" s="55"/>
      <c r="IK121" s="55"/>
      <c r="IL121" s="55"/>
      <c r="IM121" s="55"/>
      <c r="IN121" s="55"/>
      <c r="IO121" s="55"/>
    </row>
    <row r="122" spans="1:249" s="52" customFormat="1" ht="110.25" x14ac:dyDescent="0.25">
      <c r="A122" s="58" t="s">
        <v>220</v>
      </c>
      <c r="B122" s="32" t="s">
        <v>221</v>
      </c>
      <c r="C122" s="20">
        <v>0</v>
      </c>
      <c r="D122" s="20">
        <v>0</v>
      </c>
      <c r="E122" s="13">
        <f t="shared" si="4"/>
        <v>0</v>
      </c>
      <c r="F122" s="13"/>
      <c r="G122" s="20">
        <v>106.7</v>
      </c>
      <c r="H122" s="20">
        <v>106.7</v>
      </c>
      <c r="I122" s="13">
        <f t="shared" si="6"/>
        <v>0</v>
      </c>
      <c r="J122" s="20">
        <v>106.7</v>
      </c>
      <c r="K122" s="20">
        <v>106.7</v>
      </c>
      <c r="L122" s="13">
        <f t="shared" si="5"/>
        <v>0</v>
      </c>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c r="IO122" s="25"/>
    </row>
    <row r="123" spans="1:249" s="52" customFormat="1" ht="110.25" x14ac:dyDescent="0.25">
      <c r="A123" s="58" t="s">
        <v>222</v>
      </c>
      <c r="B123" s="32" t="s">
        <v>221</v>
      </c>
      <c r="C123" s="20">
        <v>313.3</v>
      </c>
      <c r="D123" s="20">
        <v>313.3</v>
      </c>
      <c r="E123" s="13">
        <f t="shared" si="4"/>
        <v>0</v>
      </c>
      <c r="F123" s="13"/>
      <c r="G123" s="20">
        <v>0</v>
      </c>
      <c r="H123" s="20">
        <v>0</v>
      </c>
      <c r="I123" s="13">
        <f t="shared" si="6"/>
        <v>0</v>
      </c>
      <c r="J123" s="20">
        <v>0</v>
      </c>
      <c r="K123" s="20">
        <v>0</v>
      </c>
      <c r="L123" s="13">
        <f t="shared" si="5"/>
        <v>0</v>
      </c>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25"/>
      <c r="II123" s="25"/>
      <c r="IJ123" s="25"/>
      <c r="IK123" s="25"/>
      <c r="IL123" s="25"/>
      <c r="IM123" s="25"/>
      <c r="IN123" s="25"/>
      <c r="IO123" s="25"/>
    </row>
    <row r="124" spans="1:249" s="52" customFormat="1" ht="15.75" x14ac:dyDescent="0.25">
      <c r="A124" s="10" t="s">
        <v>223</v>
      </c>
      <c r="B124" s="11" t="s">
        <v>224</v>
      </c>
      <c r="C124" s="12">
        <f>C125</f>
        <v>2826.8</v>
      </c>
      <c r="D124" s="12">
        <f>D125</f>
        <v>3254.6</v>
      </c>
      <c r="E124" s="13">
        <f t="shared" si="4"/>
        <v>427.79999999999973</v>
      </c>
      <c r="F124" s="13"/>
      <c r="G124" s="12">
        <f>G125</f>
        <v>356.8</v>
      </c>
      <c r="H124" s="12">
        <f>H125</f>
        <v>356.8</v>
      </c>
      <c r="I124" s="13">
        <f t="shared" si="6"/>
        <v>0</v>
      </c>
      <c r="J124" s="12">
        <f>J125</f>
        <v>334.1</v>
      </c>
      <c r="K124" s="12">
        <f>K125</f>
        <v>334.1</v>
      </c>
      <c r="L124" s="13">
        <f t="shared" si="5"/>
        <v>0</v>
      </c>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c r="II124" s="25"/>
      <c r="IJ124" s="25"/>
      <c r="IK124" s="25"/>
      <c r="IL124" s="25"/>
      <c r="IM124" s="25"/>
    </row>
    <row r="125" spans="1:249" s="52" customFormat="1" ht="15.75" x14ac:dyDescent="0.25">
      <c r="A125" s="9" t="s">
        <v>225</v>
      </c>
      <c r="B125" s="32" t="s">
        <v>226</v>
      </c>
      <c r="C125" s="13">
        <v>2826.8</v>
      </c>
      <c r="D125" s="13">
        <v>3254.6</v>
      </c>
      <c r="E125" s="13">
        <f t="shared" si="4"/>
        <v>427.79999999999973</v>
      </c>
      <c r="F125" s="13"/>
      <c r="G125" s="13">
        <v>356.8</v>
      </c>
      <c r="H125" s="13">
        <v>356.8</v>
      </c>
      <c r="I125" s="13">
        <f t="shared" si="6"/>
        <v>0</v>
      </c>
      <c r="J125" s="13">
        <v>334.1</v>
      </c>
      <c r="K125" s="13">
        <v>334.1</v>
      </c>
      <c r="L125" s="13">
        <f t="shared" si="5"/>
        <v>0</v>
      </c>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c r="IG125" s="25"/>
      <c r="IH125" s="25"/>
      <c r="II125" s="25"/>
      <c r="IJ125" s="25"/>
      <c r="IK125" s="25"/>
      <c r="IL125" s="25"/>
      <c r="IM125" s="25"/>
    </row>
    <row r="126" spans="1:249" s="52" customFormat="1" ht="15.75" x14ac:dyDescent="0.25">
      <c r="A126" s="59" t="s">
        <v>227</v>
      </c>
      <c r="B126" s="11" t="s">
        <v>228</v>
      </c>
      <c r="C126" s="12">
        <f>C127</f>
        <v>324.7</v>
      </c>
      <c r="D126" s="12">
        <f>D127</f>
        <v>324.7</v>
      </c>
      <c r="E126" s="13">
        <f t="shared" si="4"/>
        <v>0</v>
      </c>
      <c r="F126" s="13"/>
      <c r="G126" s="13"/>
      <c r="H126" s="13"/>
      <c r="I126" s="13">
        <f t="shared" si="6"/>
        <v>0</v>
      </c>
      <c r="J126" s="13">
        <v>0</v>
      </c>
      <c r="K126" s="13">
        <v>0</v>
      </c>
      <c r="L126" s="13">
        <f t="shared" si="5"/>
        <v>0</v>
      </c>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E126" s="25"/>
      <c r="GF126" s="25"/>
      <c r="GG126" s="25"/>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c r="HZ126" s="25"/>
      <c r="IA126" s="25"/>
      <c r="IB126" s="25"/>
      <c r="IC126" s="25"/>
      <c r="ID126" s="25"/>
      <c r="IE126" s="25"/>
      <c r="IF126" s="25"/>
      <c r="IG126" s="25"/>
      <c r="IH126" s="25"/>
      <c r="II126" s="25"/>
      <c r="IJ126" s="25"/>
      <c r="IK126" s="25"/>
      <c r="IL126" s="25"/>
      <c r="IM126" s="25"/>
    </row>
    <row r="127" spans="1:249" s="52" customFormat="1" ht="31.5" x14ac:dyDescent="0.25">
      <c r="A127" s="59" t="s">
        <v>229</v>
      </c>
      <c r="B127" s="60" t="s">
        <v>230</v>
      </c>
      <c r="C127" s="13">
        <v>324.7</v>
      </c>
      <c r="D127" s="13">
        <v>324.7</v>
      </c>
      <c r="E127" s="13">
        <f t="shared" si="4"/>
        <v>0</v>
      </c>
      <c r="F127" s="13"/>
      <c r="G127" s="13"/>
      <c r="H127" s="13"/>
      <c r="I127" s="13">
        <f t="shared" si="6"/>
        <v>0</v>
      </c>
      <c r="J127" s="13">
        <v>0</v>
      </c>
      <c r="K127" s="13">
        <v>0</v>
      </c>
      <c r="L127" s="13">
        <f t="shared" si="5"/>
        <v>0</v>
      </c>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c r="HZ127" s="25"/>
      <c r="IA127" s="25"/>
      <c r="IB127" s="25"/>
      <c r="IC127" s="25"/>
      <c r="ID127" s="25"/>
      <c r="IE127" s="25"/>
      <c r="IF127" s="25"/>
      <c r="IG127" s="25"/>
      <c r="IH127" s="25"/>
      <c r="II127" s="25"/>
      <c r="IJ127" s="25"/>
      <c r="IK127" s="25"/>
      <c r="IL127" s="25"/>
      <c r="IM127" s="25"/>
    </row>
    <row r="128" spans="1:249" s="52" customFormat="1" ht="15.75" x14ac:dyDescent="0.25">
      <c r="A128" s="61" t="s">
        <v>231</v>
      </c>
      <c r="B128" s="62"/>
      <c r="C128" s="12">
        <f>C124+C80+C70+C51+C47+C36+C126</f>
        <v>162852.13</v>
      </c>
      <c r="D128" s="12">
        <f>D124+D80+D70+D51+D47+D36+D126</f>
        <v>166396</v>
      </c>
      <c r="E128" s="13">
        <f t="shared" si="4"/>
        <v>3543.8699999999953</v>
      </c>
      <c r="F128" s="13"/>
      <c r="G128" s="12">
        <f>G124+G80+G70+G51+G47+G36</f>
        <v>122106.5</v>
      </c>
      <c r="H128" s="12">
        <f>H124+H80+H70+H51+H47+H36</f>
        <v>122106.5</v>
      </c>
      <c r="I128" s="13">
        <f t="shared" si="6"/>
        <v>0</v>
      </c>
      <c r="J128" s="12">
        <f>J124+J80+J70+J51+J47+J36</f>
        <v>120617.5</v>
      </c>
      <c r="K128" s="12">
        <f>K124+K80+K70+K51+K47+K36</f>
        <v>120617.5</v>
      </c>
      <c r="L128" s="13">
        <f t="shared" si="5"/>
        <v>0</v>
      </c>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c r="IG128" s="25"/>
      <c r="IH128" s="25"/>
      <c r="II128" s="25"/>
      <c r="IJ128" s="25"/>
      <c r="IK128" s="25"/>
      <c r="IL128" s="25"/>
      <c r="IM128" s="25"/>
    </row>
    <row r="129" spans="1:247" s="52" customFormat="1" ht="15.75" x14ac:dyDescent="0.25">
      <c r="A129" s="10" t="s">
        <v>232</v>
      </c>
      <c r="B129" s="63" t="s">
        <v>233</v>
      </c>
      <c r="C129" s="12">
        <f>C128+C35</f>
        <v>2157151.5299999998</v>
      </c>
      <c r="D129" s="12">
        <f>D128+D35</f>
        <v>2160513.0999999996</v>
      </c>
      <c r="E129" s="13">
        <f t="shared" si="4"/>
        <v>3361.5699999998324</v>
      </c>
      <c r="F129" s="13"/>
      <c r="G129" s="12">
        <f>G128+G35</f>
        <v>1995218.7999999998</v>
      </c>
      <c r="H129" s="12">
        <f>H128+H35</f>
        <v>1995218.7999999998</v>
      </c>
      <c r="I129" s="13">
        <f t="shared" si="6"/>
        <v>0</v>
      </c>
      <c r="J129" s="12">
        <f>J128+J35</f>
        <v>2090426.7999999998</v>
      </c>
      <c r="K129" s="12">
        <f>K128+K35</f>
        <v>2090426.7999999998</v>
      </c>
      <c r="L129" s="13">
        <f t="shared" si="5"/>
        <v>0</v>
      </c>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c r="ID129" s="25"/>
      <c r="IE129" s="25"/>
      <c r="IF129" s="25"/>
      <c r="IG129" s="25"/>
      <c r="IH129" s="25"/>
      <c r="II129" s="25"/>
      <c r="IJ129" s="25"/>
      <c r="IK129" s="25"/>
      <c r="IL129" s="25"/>
      <c r="IM129" s="25"/>
    </row>
    <row r="130" spans="1:247" s="52" customFormat="1" ht="47.25" x14ac:dyDescent="0.25">
      <c r="A130" s="10" t="s">
        <v>234</v>
      </c>
      <c r="B130" s="63" t="s">
        <v>235</v>
      </c>
      <c r="C130" s="12">
        <f>C131+C136+C192+C235</f>
        <v>5886646.9999999991</v>
      </c>
      <c r="D130" s="12">
        <f>D131+D136+D192+D235</f>
        <v>5888232.1999999993</v>
      </c>
      <c r="E130" s="13">
        <f t="shared" si="4"/>
        <v>1585.2000000001863</v>
      </c>
      <c r="F130" s="13"/>
      <c r="G130" s="12">
        <f>G131+G136+G192+G235</f>
        <v>3799957.9</v>
      </c>
      <c r="H130" s="12">
        <f>H131+H136+H192+H235</f>
        <v>3799957.9</v>
      </c>
      <c r="I130" s="13">
        <f t="shared" si="6"/>
        <v>0</v>
      </c>
      <c r="J130" s="12">
        <f>J131+J136+J192+J235</f>
        <v>3973398.9000000008</v>
      </c>
      <c r="K130" s="12">
        <f>K131+K136+K192+K235</f>
        <v>3973398.9000000008</v>
      </c>
      <c r="L130" s="13">
        <f t="shared" si="5"/>
        <v>0</v>
      </c>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c r="IG130" s="25"/>
      <c r="IH130" s="25"/>
      <c r="II130" s="25"/>
      <c r="IJ130" s="25"/>
      <c r="IK130" s="25"/>
      <c r="IL130" s="25"/>
      <c r="IM130" s="25"/>
    </row>
    <row r="131" spans="1:247" s="52" customFormat="1" ht="31.5" x14ac:dyDescent="0.25">
      <c r="A131" s="10" t="s">
        <v>236</v>
      </c>
      <c r="B131" s="11" t="s">
        <v>237</v>
      </c>
      <c r="C131" s="12">
        <f>SUM(C132:C135)</f>
        <v>673297.5</v>
      </c>
      <c r="D131" s="12">
        <f>SUM(D132:D135)</f>
        <v>674847.9</v>
      </c>
      <c r="E131" s="13">
        <f t="shared" si="4"/>
        <v>1550.4000000000233</v>
      </c>
      <c r="F131" s="13"/>
      <c r="G131" s="12">
        <f>SUM(G132:G134)</f>
        <v>169384.2</v>
      </c>
      <c r="H131" s="12">
        <f>SUM(H132:H134)</f>
        <v>169384.2</v>
      </c>
      <c r="I131" s="13">
        <f t="shared" si="6"/>
        <v>0</v>
      </c>
      <c r="J131" s="12">
        <f>SUM(J132:J134)</f>
        <v>158937.20000000001</v>
      </c>
      <c r="K131" s="12">
        <f>SUM(K132:K134)</f>
        <v>158937.20000000001</v>
      </c>
      <c r="L131" s="13">
        <f t="shared" si="5"/>
        <v>0</v>
      </c>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c r="IG131" s="25"/>
      <c r="IH131" s="25"/>
      <c r="II131" s="25"/>
      <c r="IJ131" s="25"/>
      <c r="IK131" s="25"/>
      <c r="IL131" s="25"/>
      <c r="IM131" s="25"/>
    </row>
    <row r="132" spans="1:247" s="52" customFormat="1" ht="47.25" x14ac:dyDescent="0.25">
      <c r="A132" s="9" t="s">
        <v>238</v>
      </c>
      <c r="B132" s="32" t="s">
        <v>239</v>
      </c>
      <c r="C132" s="13">
        <v>296644</v>
      </c>
      <c r="D132" s="13">
        <v>296644</v>
      </c>
      <c r="E132" s="13">
        <f t="shared" si="4"/>
        <v>0</v>
      </c>
      <c r="F132" s="13"/>
      <c r="G132" s="13">
        <v>129197</v>
      </c>
      <c r="H132" s="13">
        <v>129197</v>
      </c>
      <c r="I132" s="13">
        <f t="shared" si="6"/>
        <v>0</v>
      </c>
      <c r="J132" s="13">
        <v>118750</v>
      </c>
      <c r="K132" s="13">
        <v>118750</v>
      </c>
      <c r="L132" s="13">
        <f t="shared" si="5"/>
        <v>0</v>
      </c>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row>
    <row r="133" spans="1:247" s="52" customFormat="1" ht="31.5" x14ac:dyDescent="0.25">
      <c r="A133" s="9" t="s">
        <v>240</v>
      </c>
      <c r="B133" s="32" t="s">
        <v>241</v>
      </c>
      <c r="C133" s="13">
        <v>321380.40000000002</v>
      </c>
      <c r="D133" s="13">
        <v>322930.8</v>
      </c>
      <c r="E133" s="13">
        <f t="shared" si="4"/>
        <v>1550.3999999999651</v>
      </c>
      <c r="F133" s="13"/>
      <c r="G133" s="13"/>
      <c r="H133" s="13"/>
      <c r="I133" s="13">
        <f t="shared" si="6"/>
        <v>0</v>
      </c>
      <c r="J133" s="13"/>
      <c r="K133" s="13"/>
      <c r="L133" s="13">
        <f t="shared" si="5"/>
        <v>0</v>
      </c>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row>
    <row r="134" spans="1:247" s="52" customFormat="1" ht="47.25" x14ac:dyDescent="0.25">
      <c r="A134" s="9" t="s">
        <v>242</v>
      </c>
      <c r="B134" s="32" t="s">
        <v>243</v>
      </c>
      <c r="C134" s="13">
        <v>40187.199999999997</v>
      </c>
      <c r="D134" s="13">
        <v>40187.199999999997</v>
      </c>
      <c r="E134" s="13">
        <f t="shared" si="4"/>
        <v>0</v>
      </c>
      <c r="F134" s="13"/>
      <c r="G134" s="13">
        <v>40187.199999999997</v>
      </c>
      <c r="H134" s="13">
        <v>40187.199999999997</v>
      </c>
      <c r="I134" s="13">
        <f t="shared" si="6"/>
        <v>0</v>
      </c>
      <c r="J134" s="13">
        <v>40187.199999999997</v>
      </c>
      <c r="K134" s="13">
        <v>40187.199999999997</v>
      </c>
      <c r="L134" s="13">
        <f t="shared" si="5"/>
        <v>0</v>
      </c>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c r="IG134" s="25"/>
      <c r="IH134" s="25"/>
      <c r="II134" s="25"/>
      <c r="IJ134" s="25"/>
      <c r="IK134" s="25"/>
      <c r="IL134" s="25"/>
      <c r="IM134" s="25"/>
    </row>
    <row r="135" spans="1:247" s="52" customFormat="1" ht="47.25" x14ac:dyDescent="0.25">
      <c r="A135" s="51" t="s">
        <v>244</v>
      </c>
      <c r="B135" s="54" t="s">
        <v>245</v>
      </c>
      <c r="C135" s="13">
        <v>15085.9</v>
      </c>
      <c r="D135" s="13">
        <v>15085.9</v>
      </c>
      <c r="E135" s="13">
        <f t="shared" ref="E135:E200" si="7">D135-C135</f>
        <v>0</v>
      </c>
      <c r="F135" s="13"/>
      <c r="G135" s="13"/>
      <c r="H135" s="13"/>
      <c r="I135" s="13">
        <f t="shared" si="6"/>
        <v>0</v>
      </c>
      <c r="J135" s="13"/>
      <c r="K135" s="13"/>
      <c r="L135" s="13">
        <f t="shared" si="5"/>
        <v>0</v>
      </c>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row>
    <row r="136" spans="1:247" ht="31.5" x14ac:dyDescent="0.25">
      <c r="A136" s="10" t="s">
        <v>246</v>
      </c>
      <c r="B136" s="11" t="s">
        <v>247</v>
      </c>
      <c r="C136" s="12">
        <f>SUM(C137:C191)</f>
        <v>2285384.4999999995</v>
      </c>
      <c r="D136" s="12">
        <f>SUM(D137:D191)</f>
        <v>2288398.5999999996</v>
      </c>
      <c r="E136" s="13">
        <f t="shared" si="7"/>
        <v>3014.1000000000931</v>
      </c>
      <c r="F136" s="13"/>
      <c r="G136" s="12">
        <f>SUM(G137:G191)</f>
        <v>734388.20000000007</v>
      </c>
      <c r="H136" s="12">
        <f>SUM(H137:H191)</f>
        <v>734388.20000000007</v>
      </c>
      <c r="I136" s="13">
        <f t="shared" si="6"/>
        <v>0</v>
      </c>
      <c r="J136" s="12">
        <f>SUM(J137:J191)</f>
        <v>863463.20000000019</v>
      </c>
      <c r="K136" s="12">
        <f>SUM(K137:K191)</f>
        <v>863463.20000000019</v>
      </c>
      <c r="L136" s="13">
        <f t="shared" si="5"/>
        <v>0</v>
      </c>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c r="IG136" s="25"/>
      <c r="IH136" s="25"/>
      <c r="II136" s="25"/>
      <c r="IJ136" s="25"/>
      <c r="IK136" s="25"/>
      <c r="IL136" s="25"/>
      <c r="IM136" s="25"/>
    </row>
    <row r="137" spans="1:247" ht="94.5" x14ac:dyDescent="0.25">
      <c r="A137" s="9" t="s">
        <v>248</v>
      </c>
      <c r="B137" s="32" t="s">
        <v>249</v>
      </c>
      <c r="C137" s="13">
        <v>202083.3</v>
      </c>
      <c r="D137" s="13">
        <v>202083.3</v>
      </c>
      <c r="E137" s="13">
        <f t="shared" si="7"/>
        <v>0</v>
      </c>
      <c r="F137" s="13"/>
      <c r="G137" s="20">
        <v>87353.3</v>
      </c>
      <c r="H137" s="20">
        <v>87353.3</v>
      </c>
      <c r="I137" s="13">
        <f t="shared" si="6"/>
        <v>0</v>
      </c>
      <c r="J137" s="20">
        <v>87353.3</v>
      </c>
      <c r="K137" s="20">
        <v>87353.3</v>
      </c>
      <c r="L137" s="13">
        <f t="shared" si="5"/>
        <v>0</v>
      </c>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c r="IG137" s="25"/>
      <c r="IH137" s="25"/>
      <c r="II137" s="25"/>
      <c r="IJ137" s="25"/>
      <c r="IK137" s="25"/>
      <c r="IL137" s="25"/>
      <c r="IM137" s="25"/>
    </row>
    <row r="138" spans="1:247" s="52" customFormat="1" ht="94.5" x14ac:dyDescent="0.25">
      <c r="A138" s="9" t="s">
        <v>248</v>
      </c>
      <c r="B138" s="32" t="s">
        <v>250</v>
      </c>
      <c r="C138" s="13">
        <v>31932</v>
      </c>
      <c r="D138" s="13">
        <v>31932</v>
      </c>
      <c r="E138" s="13">
        <f t="shared" si="7"/>
        <v>0</v>
      </c>
      <c r="F138" s="13"/>
      <c r="G138" s="20">
        <v>0</v>
      </c>
      <c r="H138" s="20">
        <v>0</v>
      </c>
      <c r="I138" s="13">
        <f t="shared" si="6"/>
        <v>0</v>
      </c>
      <c r="J138" s="20">
        <v>0</v>
      </c>
      <c r="K138" s="20">
        <v>0</v>
      </c>
      <c r="L138" s="13">
        <f t="shared" ref="L138:L203" si="8">K138-J138</f>
        <v>0</v>
      </c>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c r="HZ138" s="25"/>
      <c r="IA138" s="25"/>
      <c r="IB138" s="25"/>
      <c r="IC138" s="25"/>
      <c r="ID138" s="25"/>
      <c r="IE138" s="25"/>
      <c r="IF138" s="25"/>
      <c r="IG138" s="25"/>
      <c r="IH138" s="25"/>
      <c r="II138" s="25"/>
      <c r="IJ138" s="25"/>
      <c r="IK138" s="25"/>
      <c r="IL138" s="25"/>
      <c r="IM138" s="25"/>
    </row>
    <row r="139" spans="1:247" s="52" customFormat="1" ht="126" x14ac:dyDescent="0.25">
      <c r="A139" s="9" t="s">
        <v>251</v>
      </c>
      <c r="B139" s="32" t="s">
        <v>252</v>
      </c>
      <c r="C139" s="13">
        <v>499386.3</v>
      </c>
      <c r="D139" s="13">
        <v>499386.3</v>
      </c>
      <c r="E139" s="13">
        <f t="shared" si="7"/>
        <v>0</v>
      </c>
      <c r="F139" s="13"/>
      <c r="G139" s="20"/>
      <c r="H139" s="20"/>
      <c r="I139" s="13">
        <f t="shared" si="6"/>
        <v>0</v>
      </c>
      <c r="J139" s="20"/>
      <c r="K139" s="20"/>
      <c r="L139" s="13">
        <f t="shared" si="8"/>
        <v>0</v>
      </c>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c r="IG139" s="25"/>
      <c r="IH139" s="25"/>
      <c r="II139" s="25"/>
      <c r="IJ139" s="25"/>
      <c r="IK139" s="25"/>
      <c r="IL139" s="25"/>
      <c r="IM139" s="25"/>
    </row>
    <row r="140" spans="1:247" s="52" customFormat="1" ht="94.5" x14ac:dyDescent="0.25">
      <c r="A140" s="9" t="s">
        <v>253</v>
      </c>
      <c r="B140" s="32" t="s">
        <v>254</v>
      </c>
      <c r="C140" s="13">
        <v>40357.699999999997</v>
      </c>
      <c r="D140" s="13">
        <v>40357.699999999997</v>
      </c>
      <c r="E140" s="13">
        <f t="shared" si="7"/>
        <v>0</v>
      </c>
      <c r="F140" s="13"/>
      <c r="G140" s="20">
        <v>55245.599999999999</v>
      </c>
      <c r="H140" s="20">
        <v>55245.599999999999</v>
      </c>
      <c r="I140" s="13">
        <f t="shared" si="6"/>
        <v>0</v>
      </c>
      <c r="J140" s="20"/>
      <c r="K140" s="20"/>
      <c r="L140" s="13">
        <f t="shared" si="8"/>
        <v>0</v>
      </c>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c r="IG140" s="25"/>
      <c r="IH140" s="25"/>
      <c r="II140" s="25"/>
      <c r="IJ140" s="25"/>
      <c r="IK140" s="25"/>
      <c r="IL140" s="25"/>
      <c r="IM140" s="25"/>
    </row>
    <row r="141" spans="1:247" s="52" customFormat="1" ht="78.75" x14ac:dyDescent="0.25">
      <c r="A141" s="9" t="s">
        <v>255</v>
      </c>
      <c r="B141" s="32" t="s">
        <v>256</v>
      </c>
      <c r="C141" s="13">
        <v>3696.3</v>
      </c>
      <c r="D141" s="13">
        <v>3696.3</v>
      </c>
      <c r="E141" s="13">
        <f t="shared" si="7"/>
        <v>0</v>
      </c>
      <c r="F141" s="13"/>
      <c r="G141" s="20">
        <v>3326</v>
      </c>
      <c r="H141" s="20">
        <v>3326</v>
      </c>
      <c r="I141" s="13">
        <f t="shared" si="6"/>
        <v>0</v>
      </c>
      <c r="J141" s="20">
        <v>3864.7</v>
      </c>
      <c r="K141" s="20">
        <v>3864.7</v>
      </c>
      <c r="L141" s="13">
        <f t="shared" si="8"/>
        <v>0</v>
      </c>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c r="HZ141" s="25"/>
      <c r="IA141" s="25"/>
      <c r="IB141" s="25"/>
      <c r="IC141" s="25"/>
      <c r="ID141" s="25"/>
      <c r="IE141" s="25"/>
      <c r="IF141" s="25"/>
      <c r="IG141" s="25"/>
      <c r="IH141" s="25"/>
      <c r="II141" s="25"/>
      <c r="IJ141" s="25"/>
      <c r="IK141" s="25"/>
      <c r="IL141" s="25"/>
      <c r="IM141" s="25"/>
    </row>
    <row r="142" spans="1:247" s="52" customFormat="1" ht="78.75" x14ac:dyDescent="0.25">
      <c r="A142" s="42" t="s">
        <v>257</v>
      </c>
      <c r="B142" s="32" t="s">
        <v>258</v>
      </c>
      <c r="C142" s="13">
        <v>1568.7</v>
      </c>
      <c r="D142" s="13">
        <v>1568.7</v>
      </c>
      <c r="E142" s="13">
        <f t="shared" si="7"/>
        <v>0</v>
      </c>
      <c r="F142" s="13"/>
      <c r="G142" s="20">
        <v>0</v>
      </c>
      <c r="H142" s="20">
        <v>0</v>
      </c>
      <c r="I142" s="13">
        <f t="shared" si="6"/>
        <v>0</v>
      </c>
      <c r="J142" s="20">
        <v>0</v>
      </c>
      <c r="K142" s="20">
        <v>0</v>
      </c>
      <c r="L142" s="13">
        <f t="shared" si="8"/>
        <v>0</v>
      </c>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c r="HZ142" s="25"/>
      <c r="IA142" s="25"/>
      <c r="IB142" s="25"/>
      <c r="IC142" s="25"/>
      <c r="ID142" s="25"/>
      <c r="IE142" s="25"/>
      <c r="IF142" s="25"/>
      <c r="IG142" s="25"/>
      <c r="IH142" s="25"/>
      <c r="II142" s="25"/>
      <c r="IJ142" s="25"/>
      <c r="IK142" s="25"/>
      <c r="IL142" s="25"/>
      <c r="IM142" s="25"/>
    </row>
    <row r="143" spans="1:247" s="52" customFormat="1" ht="69.75" customHeight="1" x14ac:dyDescent="0.25">
      <c r="A143" s="9" t="s">
        <v>259</v>
      </c>
      <c r="B143" s="32" t="s">
        <v>260</v>
      </c>
      <c r="C143" s="13">
        <v>0</v>
      </c>
      <c r="D143" s="13">
        <v>0</v>
      </c>
      <c r="E143" s="13">
        <f t="shared" si="7"/>
        <v>0</v>
      </c>
      <c r="F143" s="13"/>
      <c r="G143" s="20">
        <v>0</v>
      </c>
      <c r="H143" s="20">
        <v>0</v>
      </c>
      <c r="I143" s="13">
        <f t="shared" si="6"/>
        <v>0</v>
      </c>
      <c r="J143" s="20">
        <v>17819.7</v>
      </c>
      <c r="K143" s="20">
        <v>17819.7</v>
      </c>
      <c r="L143" s="13">
        <f t="shared" si="8"/>
        <v>0</v>
      </c>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c r="HZ143" s="25"/>
      <c r="IA143" s="25"/>
      <c r="IB143" s="25"/>
      <c r="IC143" s="25"/>
      <c r="ID143" s="25"/>
      <c r="IE143" s="25"/>
      <c r="IF143" s="25"/>
      <c r="IG143" s="25"/>
      <c r="IH143" s="25"/>
      <c r="II143" s="25"/>
      <c r="IJ143" s="25"/>
      <c r="IK143" s="25"/>
      <c r="IL143" s="25"/>
      <c r="IM143" s="25"/>
    </row>
    <row r="144" spans="1:247" s="52" customFormat="1" ht="63" x14ac:dyDescent="0.25">
      <c r="A144" s="9" t="s">
        <v>261</v>
      </c>
      <c r="B144" s="32" t="s">
        <v>262</v>
      </c>
      <c r="C144" s="13">
        <v>1505.2</v>
      </c>
      <c r="D144" s="13">
        <v>1505.2</v>
      </c>
      <c r="E144" s="13">
        <f t="shared" si="7"/>
        <v>0</v>
      </c>
      <c r="F144" s="13"/>
      <c r="G144" s="20">
        <v>7717.8</v>
      </c>
      <c r="H144" s="20">
        <v>7717.8</v>
      </c>
      <c r="I144" s="13">
        <f t="shared" si="6"/>
        <v>0</v>
      </c>
      <c r="J144" s="20">
        <v>9002.4</v>
      </c>
      <c r="K144" s="20">
        <v>9002.4</v>
      </c>
      <c r="L144" s="13">
        <f t="shared" si="8"/>
        <v>0</v>
      </c>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c r="HZ144" s="25"/>
      <c r="IA144" s="25"/>
      <c r="IB144" s="25"/>
      <c r="IC144" s="25"/>
      <c r="ID144" s="25"/>
      <c r="IE144" s="25"/>
      <c r="IF144" s="25"/>
      <c r="IG144" s="25"/>
      <c r="IH144" s="25"/>
      <c r="II144" s="25"/>
      <c r="IJ144" s="25"/>
      <c r="IK144" s="25"/>
      <c r="IL144" s="25"/>
      <c r="IM144" s="25"/>
    </row>
    <row r="145" spans="1:247" s="52" customFormat="1" ht="47.25" x14ac:dyDescent="0.25">
      <c r="A145" s="64" t="s">
        <v>263</v>
      </c>
      <c r="B145" s="48" t="s">
        <v>264</v>
      </c>
      <c r="C145" s="13">
        <v>0</v>
      </c>
      <c r="D145" s="13">
        <v>7199.7</v>
      </c>
      <c r="E145" s="13">
        <f>D145-C145</f>
        <v>7199.7</v>
      </c>
      <c r="F145" s="13" t="s">
        <v>265</v>
      </c>
      <c r="G145" s="20"/>
      <c r="H145" s="20"/>
      <c r="I145" s="13"/>
      <c r="J145" s="20"/>
      <c r="K145" s="20"/>
      <c r="L145" s="13"/>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25"/>
      <c r="IG145" s="25"/>
      <c r="IH145" s="25"/>
      <c r="II145" s="25"/>
      <c r="IJ145" s="25"/>
      <c r="IK145" s="25"/>
      <c r="IL145" s="25"/>
      <c r="IM145" s="25"/>
    </row>
    <row r="146" spans="1:247" s="52" customFormat="1" ht="63" x14ac:dyDescent="0.25">
      <c r="A146" s="9" t="s">
        <v>266</v>
      </c>
      <c r="B146" s="32" t="s">
        <v>267</v>
      </c>
      <c r="C146" s="13">
        <v>104202.5</v>
      </c>
      <c r="D146" s="13">
        <v>104202.5</v>
      </c>
      <c r="E146" s="13">
        <f t="shared" si="7"/>
        <v>0</v>
      </c>
      <c r="F146" s="13"/>
      <c r="G146" s="20">
        <v>98699.4</v>
      </c>
      <c r="H146" s="20">
        <v>98699.4</v>
      </c>
      <c r="I146" s="13">
        <f t="shared" si="6"/>
        <v>0</v>
      </c>
      <c r="J146" s="20">
        <v>101471.3</v>
      </c>
      <c r="K146" s="20">
        <v>101471.3</v>
      </c>
      <c r="L146" s="13">
        <f t="shared" si="8"/>
        <v>0</v>
      </c>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25"/>
      <c r="IG146" s="25"/>
      <c r="IH146" s="25"/>
      <c r="II146" s="25"/>
      <c r="IJ146" s="25"/>
      <c r="IK146" s="25"/>
      <c r="IL146" s="25"/>
      <c r="IM146" s="25"/>
    </row>
    <row r="147" spans="1:247" ht="63" x14ac:dyDescent="0.25">
      <c r="A147" s="9" t="s">
        <v>268</v>
      </c>
      <c r="B147" s="48" t="s">
        <v>269</v>
      </c>
      <c r="C147" s="13">
        <v>3337.5</v>
      </c>
      <c r="D147" s="13">
        <v>3337.5</v>
      </c>
      <c r="E147" s="13">
        <f t="shared" si="7"/>
        <v>0</v>
      </c>
      <c r="F147" s="13"/>
      <c r="G147" s="20">
        <v>0</v>
      </c>
      <c r="H147" s="20">
        <v>0</v>
      </c>
      <c r="I147" s="13">
        <f t="shared" si="6"/>
        <v>0</v>
      </c>
      <c r="J147" s="20">
        <v>0</v>
      </c>
      <c r="K147" s="20">
        <v>0</v>
      </c>
      <c r="L147" s="13">
        <f t="shared" si="8"/>
        <v>0</v>
      </c>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c r="IF147" s="25"/>
      <c r="IG147" s="25"/>
      <c r="IH147" s="25"/>
      <c r="II147" s="25"/>
      <c r="IJ147" s="25"/>
      <c r="IK147" s="25"/>
      <c r="IL147" s="25"/>
      <c r="IM147" s="25"/>
    </row>
    <row r="148" spans="1:247" s="52" customFormat="1" ht="63" x14ac:dyDescent="0.25">
      <c r="A148" s="9" t="s">
        <v>270</v>
      </c>
      <c r="B148" s="48" t="s">
        <v>271</v>
      </c>
      <c r="C148" s="13">
        <v>6144.8</v>
      </c>
      <c r="D148" s="13">
        <v>6144.8</v>
      </c>
      <c r="E148" s="13">
        <f t="shared" si="7"/>
        <v>0</v>
      </c>
      <c r="F148" s="13"/>
      <c r="G148" s="20">
        <v>6476.9</v>
      </c>
      <c r="H148" s="20">
        <v>6476.9</v>
      </c>
      <c r="I148" s="13">
        <f t="shared" si="6"/>
        <v>0</v>
      </c>
      <c r="J148" s="20">
        <v>6748.4</v>
      </c>
      <c r="K148" s="20">
        <v>6748.4</v>
      </c>
      <c r="L148" s="13">
        <f t="shared" si="8"/>
        <v>0</v>
      </c>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c r="HZ148" s="25"/>
      <c r="IA148" s="25"/>
      <c r="IB148" s="25"/>
      <c r="IC148" s="25"/>
      <c r="ID148" s="25"/>
      <c r="IE148" s="25"/>
      <c r="IF148" s="25"/>
      <c r="IG148" s="25"/>
      <c r="IH148" s="25"/>
      <c r="II148" s="25"/>
      <c r="IJ148" s="25"/>
      <c r="IK148" s="25"/>
      <c r="IL148" s="25"/>
      <c r="IM148" s="25"/>
    </row>
    <row r="149" spans="1:247" s="52" customFormat="1" ht="47.25" x14ac:dyDescent="0.25">
      <c r="A149" s="65" t="s">
        <v>272</v>
      </c>
      <c r="B149" s="32" t="s">
        <v>273</v>
      </c>
      <c r="C149" s="13">
        <v>990.2</v>
      </c>
      <c r="D149" s="13">
        <v>990.2</v>
      </c>
      <c r="E149" s="13">
        <f t="shared" si="7"/>
        <v>0</v>
      </c>
      <c r="F149" s="13"/>
      <c r="G149" s="20">
        <v>898.9</v>
      </c>
      <c r="H149" s="20">
        <v>898.9</v>
      </c>
      <c r="I149" s="13">
        <f t="shared" si="6"/>
        <v>0</v>
      </c>
      <c r="J149" s="20">
        <v>898.9</v>
      </c>
      <c r="K149" s="20">
        <v>898.9</v>
      </c>
      <c r="L149" s="13">
        <f t="shared" si="8"/>
        <v>0</v>
      </c>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c r="HH149" s="25"/>
      <c r="HI149" s="25"/>
      <c r="HJ149" s="25"/>
      <c r="HK149" s="25"/>
      <c r="HL149" s="25"/>
      <c r="HM149" s="25"/>
      <c r="HN149" s="25"/>
      <c r="HO149" s="25"/>
      <c r="HP149" s="25"/>
      <c r="HQ149" s="25"/>
      <c r="HR149" s="25"/>
      <c r="HS149" s="25"/>
      <c r="HT149" s="25"/>
      <c r="HU149" s="25"/>
      <c r="HV149" s="25"/>
      <c r="HW149" s="25"/>
      <c r="HX149" s="25"/>
      <c r="HY149" s="25"/>
      <c r="HZ149" s="25"/>
      <c r="IA149" s="25"/>
      <c r="IB149" s="25"/>
      <c r="IC149" s="25"/>
      <c r="ID149" s="25"/>
      <c r="IE149" s="25"/>
      <c r="IF149" s="25"/>
      <c r="IG149" s="25"/>
      <c r="IH149" s="25"/>
      <c r="II149" s="25"/>
      <c r="IJ149" s="25"/>
      <c r="IK149" s="25"/>
      <c r="IL149" s="25"/>
      <c r="IM149" s="25"/>
    </row>
    <row r="150" spans="1:247" s="52" customFormat="1" ht="63" x14ac:dyDescent="0.25">
      <c r="A150" s="65" t="s">
        <v>272</v>
      </c>
      <c r="B150" s="66" t="s">
        <v>274</v>
      </c>
      <c r="C150" s="13">
        <v>0</v>
      </c>
      <c r="D150" s="13">
        <v>0</v>
      </c>
      <c r="E150" s="13">
        <f t="shared" si="7"/>
        <v>0</v>
      </c>
      <c r="F150" s="13"/>
      <c r="G150" s="20">
        <v>12421.5</v>
      </c>
      <c r="H150" s="20">
        <v>12421.5</v>
      </c>
      <c r="I150" s="13">
        <f t="shared" si="6"/>
        <v>0</v>
      </c>
      <c r="J150" s="20">
        <v>0</v>
      </c>
      <c r="K150" s="20">
        <v>0</v>
      </c>
      <c r="L150" s="13">
        <f t="shared" si="8"/>
        <v>0</v>
      </c>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c r="HZ150" s="25"/>
      <c r="IA150" s="25"/>
      <c r="IB150" s="25"/>
      <c r="IC150" s="25"/>
      <c r="ID150" s="25"/>
      <c r="IE150" s="25"/>
      <c r="IF150" s="25"/>
      <c r="IG150" s="25"/>
      <c r="IH150" s="25"/>
      <c r="II150" s="25"/>
      <c r="IJ150" s="25"/>
      <c r="IK150" s="25"/>
      <c r="IL150" s="25"/>
      <c r="IM150" s="25"/>
    </row>
    <row r="151" spans="1:247" s="52" customFormat="1" ht="31.5" x14ac:dyDescent="0.25">
      <c r="A151" s="65" t="s">
        <v>272</v>
      </c>
      <c r="B151" s="67" t="s">
        <v>275</v>
      </c>
      <c r="C151" s="13">
        <v>127</v>
      </c>
      <c r="D151" s="13">
        <v>127</v>
      </c>
      <c r="E151" s="13">
        <f t="shared" si="7"/>
        <v>0</v>
      </c>
      <c r="F151" s="13"/>
      <c r="G151" s="20">
        <v>0</v>
      </c>
      <c r="H151" s="20">
        <v>0</v>
      </c>
      <c r="I151" s="13">
        <f t="shared" si="6"/>
        <v>0</v>
      </c>
      <c r="J151" s="20">
        <v>0</v>
      </c>
      <c r="K151" s="20">
        <v>0</v>
      </c>
      <c r="L151" s="13">
        <f t="shared" si="8"/>
        <v>0</v>
      </c>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c r="HZ151" s="25"/>
      <c r="IA151" s="25"/>
      <c r="IB151" s="25"/>
      <c r="IC151" s="25"/>
      <c r="ID151" s="25"/>
      <c r="IE151" s="25"/>
      <c r="IF151" s="25"/>
      <c r="IG151" s="25"/>
      <c r="IH151" s="25"/>
      <c r="II151" s="25"/>
      <c r="IJ151" s="25"/>
      <c r="IK151" s="25"/>
      <c r="IL151" s="25"/>
      <c r="IM151" s="25"/>
    </row>
    <row r="152" spans="1:247" s="52" customFormat="1" ht="78.75" x14ac:dyDescent="0.25">
      <c r="A152" s="65" t="s">
        <v>272</v>
      </c>
      <c r="B152" s="68" t="s">
        <v>276</v>
      </c>
      <c r="C152" s="13">
        <v>0</v>
      </c>
      <c r="D152" s="13">
        <v>0</v>
      </c>
      <c r="E152" s="13">
        <f t="shared" si="7"/>
        <v>0</v>
      </c>
      <c r="F152" s="13"/>
      <c r="G152" s="20">
        <v>4669.1000000000004</v>
      </c>
      <c r="H152" s="20">
        <v>4669.1000000000004</v>
      </c>
      <c r="I152" s="13">
        <f t="shared" si="6"/>
        <v>0</v>
      </c>
      <c r="J152" s="20">
        <v>2735.7</v>
      </c>
      <c r="K152" s="20">
        <v>2735.7</v>
      </c>
      <c r="L152" s="13">
        <f t="shared" si="8"/>
        <v>0</v>
      </c>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c r="HZ152" s="25"/>
      <c r="IA152" s="25"/>
      <c r="IB152" s="25"/>
      <c r="IC152" s="25"/>
      <c r="ID152" s="25"/>
      <c r="IE152" s="25"/>
      <c r="IF152" s="25"/>
      <c r="IG152" s="25"/>
      <c r="IH152" s="25"/>
      <c r="II152" s="25"/>
      <c r="IJ152" s="25"/>
      <c r="IK152" s="25"/>
      <c r="IL152" s="25"/>
      <c r="IM152" s="25"/>
    </row>
    <row r="153" spans="1:247" s="52" customFormat="1" ht="31.5" x14ac:dyDescent="0.25">
      <c r="A153" s="64" t="s">
        <v>277</v>
      </c>
      <c r="B153" s="38" t="s">
        <v>278</v>
      </c>
      <c r="C153" s="13">
        <v>59432.4</v>
      </c>
      <c r="D153" s="13">
        <v>59432.4</v>
      </c>
      <c r="E153" s="13">
        <f t="shared" si="7"/>
        <v>0</v>
      </c>
      <c r="F153" s="13"/>
      <c r="G153" s="20">
        <v>59432.4</v>
      </c>
      <c r="H153" s="20">
        <v>59432.4</v>
      </c>
      <c r="I153" s="13">
        <f t="shared" si="6"/>
        <v>0</v>
      </c>
      <c r="J153" s="20">
        <v>65715.399999999994</v>
      </c>
      <c r="K153" s="20">
        <v>65715.399999999994</v>
      </c>
      <c r="L153" s="13">
        <f t="shared" si="8"/>
        <v>0</v>
      </c>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c r="HZ153" s="25"/>
      <c r="IA153" s="25"/>
      <c r="IB153" s="25"/>
      <c r="IC153" s="25"/>
      <c r="ID153" s="25"/>
      <c r="IE153" s="25"/>
      <c r="IF153" s="25"/>
      <c r="IG153" s="25"/>
      <c r="IH153" s="25"/>
      <c r="II153" s="25"/>
      <c r="IJ153" s="25"/>
      <c r="IK153" s="25"/>
      <c r="IL153" s="25"/>
      <c r="IM153" s="25"/>
    </row>
    <row r="154" spans="1:247" s="52" customFormat="1" ht="31.5" x14ac:dyDescent="0.25">
      <c r="A154" s="65" t="s">
        <v>279</v>
      </c>
      <c r="B154" s="38" t="s">
        <v>280</v>
      </c>
      <c r="C154" s="13">
        <v>4525.8</v>
      </c>
      <c r="D154" s="13">
        <v>4525.8</v>
      </c>
      <c r="E154" s="13">
        <f t="shared" si="7"/>
        <v>0</v>
      </c>
      <c r="F154" s="13"/>
      <c r="G154" s="20"/>
      <c r="H154" s="20"/>
      <c r="I154" s="13">
        <f t="shared" si="6"/>
        <v>0</v>
      </c>
      <c r="J154" s="20"/>
      <c r="K154" s="20"/>
      <c r="L154" s="13">
        <f t="shared" si="8"/>
        <v>0</v>
      </c>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c r="IG154" s="25"/>
      <c r="IH154" s="25"/>
      <c r="II154" s="25"/>
      <c r="IJ154" s="25"/>
      <c r="IK154" s="25"/>
      <c r="IL154" s="25"/>
      <c r="IM154" s="25"/>
    </row>
    <row r="155" spans="1:247" s="52" customFormat="1" ht="31.5" x14ac:dyDescent="0.25">
      <c r="A155" s="65" t="s">
        <v>281</v>
      </c>
      <c r="B155" s="38" t="s">
        <v>282</v>
      </c>
      <c r="C155" s="13">
        <v>32911.4</v>
      </c>
      <c r="D155" s="13">
        <v>32911.4</v>
      </c>
      <c r="E155" s="13">
        <f t="shared" si="7"/>
        <v>0</v>
      </c>
      <c r="F155" s="13"/>
      <c r="G155" s="20"/>
      <c r="H155" s="20"/>
      <c r="I155" s="13"/>
      <c r="J155" s="20"/>
      <c r="K155" s="20"/>
      <c r="L155" s="13"/>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c r="HZ155" s="25"/>
      <c r="IA155" s="25"/>
      <c r="IB155" s="25"/>
      <c r="IC155" s="25"/>
      <c r="ID155" s="25"/>
      <c r="IE155" s="25"/>
      <c r="IF155" s="25"/>
      <c r="IG155" s="25"/>
      <c r="IH155" s="25"/>
      <c r="II155" s="25"/>
      <c r="IJ155" s="25"/>
      <c r="IK155" s="25"/>
      <c r="IL155" s="25"/>
      <c r="IM155" s="25"/>
    </row>
    <row r="156" spans="1:247" s="52" customFormat="1" ht="47.25" x14ac:dyDescent="0.25">
      <c r="A156" s="9" t="s">
        <v>283</v>
      </c>
      <c r="B156" s="48" t="s">
        <v>284</v>
      </c>
      <c r="C156" s="13">
        <v>0</v>
      </c>
      <c r="D156" s="13">
        <v>0</v>
      </c>
      <c r="E156" s="13">
        <f t="shared" si="7"/>
        <v>0</v>
      </c>
      <c r="F156" s="13"/>
      <c r="G156" s="20">
        <v>17023.8</v>
      </c>
      <c r="H156" s="20">
        <v>17023.8</v>
      </c>
      <c r="I156" s="13">
        <f>H156-G156</f>
        <v>0</v>
      </c>
      <c r="J156" s="20">
        <v>17023.8</v>
      </c>
      <c r="K156" s="20">
        <v>17023.8</v>
      </c>
      <c r="L156" s="13">
        <f t="shared" si="8"/>
        <v>0</v>
      </c>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c r="IG156" s="25"/>
      <c r="IH156" s="25"/>
      <c r="II156" s="25"/>
      <c r="IJ156" s="25"/>
      <c r="IK156" s="25"/>
      <c r="IL156" s="25"/>
      <c r="IM156" s="25"/>
    </row>
    <row r="157" spans="1:247" s="52" customFormat="1" ht="31.5" x14ac:dyDescent="0.25">
      <c r="A157" s="9" t="s">
        <v>283</v>
      </c>
      <c r="B157" s="48" t="s">
        <v>285</v>
      </c>
      <c r="C157" s="13">
        <v>85829.5</v>
      </c>
      <c r="D157" s="13">
        <v>85829.5</v>
      </c>
      <c r="E157" s="13">
        <f t="shared" si="7"/>
        <v>0</v>
      </c>
      <c r="F157" s="13"/>
      <c r="G157" s="20"/>
      <c r="H157" s="20"/>
      <c r="I157" s="13">
        <f>H157-G157</f>
        <v>0</v>
      </c>
      <c r="J157" s="20"/>
      <c r="K157" s="20"/>
      <c r="L157" s="13">
        <f t="shared" si="8"/>
        <v>0</v>
      </c>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c r="HZ157" s="25"/>
      <c r="IA157" s="25"/>
      <c r="IB157" s="25"/>
      <c r="IC157" s="25"/>
      <c r="ID157" s="25"/>
      <c r="IE157" s="25"/>
      <c r="IF157" s="25"/>
      <c r="IG157" s="25"/>
      <c r="IH157" s="25"/>
      <c r="II157" s="25"/>
      <c r="IJ157" s="25"/>
      <c r="IK157" s="25"/>
      <c r="IL157" s="25"/>
      <c r="IM157" s="25"/>
    </row>
    <row r="158" spans="1:247" s="52" customFormat="1" ht="110.25" x14ac:dyDescent="0.25">
      <c r="A158" s="9" t="s">
        <v>283</v>
      </c>
      <c r="B158" s="69" t="s">
        <v>286</v>
      </c>
      <c r="C158" s="13">
        <v>0</v>
      </c>
      <c r="D158" s="13">
        <v>0</v>
      </c>
      <c r="E158" s="13">
        <f t="shared" si="7"/>
        <v>0</v>
      </c>
      <c r="F158" s="13"/>
      <c r="G158" s="20"/>
      <c r="H158" s="20"/>
      <c r="I158" s="13">
        <f>H158-G158</f>
        <v>0</v>
      </c>
      <c r="J158" s="20"/>
      <c r="K158" s="20"/>
      <c r="L158" s="13">
        <f t="shared" si="8"/>
        <v>0</v>
      </c>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c r="HZ158" s="25"/>
      <c r="IA158" s="25"/>
      <c r="IB158" s="25"/>
      <c r="IC158" s="25"/>
      <c r="ID158" s="25"/>
      <c r="IE158" s="25"/>
      <c r="IF158" s="25"/>
      <c r="IG158" s="25"/>
      <c r="IH158" s="25"/>
      <c r="II158" s="25"/>
      <c r="IJ158" s="25"/>
      <c r="IK158" s="25"/>
      <c r="IL158" s="25"/>
      <c r="IM158" s="25"/>
    </row>
    <row r="159" spans="1:247" s="52" customFormat="1" ht="47.25" x14ac:dyDescent="0.25">
      <c r="A159" s="9" t="s">
        <v>281</v>
      </c>
      <c r="B159" s="69" t="s">
        <v>287</v>
      </c>
      <c r="C159" s="13">
        <v>0</v>
      </c>
      <c r="D159" s="13">
        <v>0</v>
      </c>
      <c r="E159" s="13">
        <f t="shared" si="7"/>
        <v>0</v>
      </c>
      <c r="F159" s="13"/>
      <c r="G159" s="20"/>
      <c r="H159" s="20"/>
      <c r="I159" s="13"/>
      <c r="J159" s="20"/>
      <c r="K159" s="20"/>
      <c r="L159" s="13"/>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c r="HZ159" s="25"/>
      <c r="IA159" s="25"/>
      <c r="IB159" s="25"/>
      <c r="IC159" s="25"/>
      <c r="ID159" s="25"/>
      <c r="IE159" s="25"/>
      <c r="IF159" s="25"/>
      <c r="IG159" s="25"/>
      <c r="IH159" s="25"/>
      <c r="II159" s="25"/>
      <c r="IJ159" s="25"/>
      <c r="IK159" s="25"/>
      <c r="IL159" s="25"/>
      <c r="IM159" s="25"/>
    </row>
    <row r="160" spans="1:247" s="52" customFormat="1" ht="63" x14ac:dyDescent="0.25">
      <c r="A160" s="64" t="s">
        <v>288</v>
      </c>
      <c r="B160" s="32" t="s">
        <v>289</v>
      </c>
      <c r="C160" s="13">
        <v>0</v>
      </c>
      <c r="D160" s="13">
        <v>0</v>
      </c>
      <c r="E160" s="13">
        <f t="shared" si="7"/>
        <v>0</v>
      </c>
      <c r="F160" s="13"/>
      <c r="G160" s="20">
        <v>0</v>
      </c>
      <c r="H160" s="20">
        <v>0</v>
      </c>
      <c r="I160" s="13">
        <f t="shared" ref="I160:I166" si="9">H160-G160</f>
        <v>0</v>
      </c>
      <c r="J160" s="20">
        <v>95907.8</v>
      </c>
      <c r="K160" s="20">
        <v>95907.8</v>
      </c>
      <c r="L160" s="13">
        <f t="shared" si="8"/>
        <v>0</v>
      </c>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c r="HZ160" s="25"/>
      <c r="IA160" s="25"/>
      <c r="IB160" s="25"/>
      <c r="IC160" s="25"/>
      <c r="ID160" s="25"/>
      <c r="IE160" s="25"/>
      <c r="IF160" s="25"/>
      <c r="IG160" s="25"/>
      <c r="IH160" s="25"/>
      <c r="II160" s="25"/>
      <c r="IJ160" s="25"/>
      <c r="IK160" s="25"/>
      <c r="IL160" s="25"/>
      <c r="IM160" s="25"/>
    </row>
    <row r="161" spans="1:247" s="52" customFormat="1" ht="110.25" x14ac:dyDescent="0.25">
      <c r="A161" s="64" t="s">
        <v>288</v>
      </c>
      <c r="B161" s="32" t="s">
        <v>290</v>
      </c>
      <c r="C161" s="13">
        <v>72154.7</v>
      </c>
      <c r="D161" s="13">
        <v>72154.7</v>
      </c>
      <c r="E161" s="13">
        <f t="shared" si="7"/>
        <v>0</v>
      </c>
      <c r="F161" s="13"/>
      <c r="G161" s="20">
        <v>68547</v>
      </c>
      <c r="H161" s="20">
        <v>68547</v>
      </c>
      <c r="I161" s="13">
        <f t="shared" si="9"/>
        <v>0</v>
      </c>
      <c r="J161" s="20">
        <v>64939.3</v>
      </c>
      <c r="K161" s="20">
        <v>64939.3</v>
      </c>
      <c r="L161" s="13">
        <f>K161-J161</f>
        <v>0</v>
      </c>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25"/>
      <c r="ID161" s="25"/>
      <c r="IE161" s="25"/>
      <c r="IF161" s="25"/>
      <c r="IG161" s="25"/>
      <c r="IH161" s="25"/>
      <c r="II161" s="25"/>
      <c r="IJ161" s="25"/>
      <c r="IK161" s="25"/>
      <c r="IL161" s="25"/>
      <c r="IM161" s="25"/>
    </row>
    <row r="162" spans="1:247" s="52" customFormat="1" ht="78.75" x14ac:dyDescent="0.25">
      <c r="A162" s="64" t="s">
        <v>288</v>
      </c>
      <c r="B162" s="32" t="s">
        <v>291</v>
      </c>
      <c r="C162" s="13">
        <v>100000</v>
      </c>
      <c r="D162" s="13">
        <v>100000</v>
      </c>
      <c r="E162" s="13">
        <f t="shared" si="7"/>
        <v>0</v>
      </c>
      <c r="F162" s="13"/>
      <c r="G162" s="20">
        <v>100000</v>
      </c>
      <c r="H162" s="20">
        <v>100000</v>
      </c>
      <c r="I162" s="13">
        <f t="shared" si="9"/>
        <v>0</v>
      </c>
      <c r="J162" s="20">
        <v>100000</v>
      </c>
      <c r="K162" s="20">
        <v>100000</v>
      </c>
      <c r="L162" s="13">
        <f>K162-J162</f>
        <v>0</v>
      </c>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25"/>
      <c r="ID162" s="25"/>
      <c r="IE162" s="25"/>
      <c r="IF162" s="25"/>
      <c r="IG162" s="25"/>
      <c r="IH162" s="25"/>
      <c r="II162" s="25"/>
      <c r="IJ162" s="25"/>
      <c r="IK162" s="25"/>
      <c r="IL162" s="25"/>
      <c r="IM162" s="25"/>
    </row>
    <row r="163" spans="1:247" s="52" customFormat="1" ht="31.5" x14ac:dyDescent="0.25">
      <c r="A163" s="64" t="s">
        <v>288</v>
      </c>
      <c r="B163" s="32" t="s">
        <v>292</v>
      </c>
      <c r="C163" s="13">
        <v>1158.3</v>
      </c>
      <c r="D163" s="13">
        <v>1157.5</v>
      </c>
      <c r="E163" s="13">
        <f t="shared" si="7"/>
        <v>-0.79999999999995453</v>
      </c>
      <c r="F163" s="13" t="s">
        <v>265</v>
      </c>
      <c r="G163" s="20">
        <v>900.2</v>
      </c>
      <c r="H163" s="20">
        <v>900.2</v>
      </c>
      <c r="I163" s="13">
        <f t="shared" si="9"/>
        <v>0</v>
      </c>
      <c r="J163" s="20">
        <v>0</v>
      </c>
      <c r="K163" s="20">
        <v>0</v>
      </c>
      <c r="L163" s="13">
        <f>K163-J163</f>
        <v>0</v>
      </c>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c r="HZ163" s="25"/>
      <c r="IA163" s="25"/>
      <c r="IB163" s="25"/>
      <c r="IC163" s="25"/>
      <c r="ID163" s="25"/>
      <c r="IE163" s="25"/>
      <c r="IF163" s="25"/>
      <c r="IG163" s="25"/>
      <c r="IH163" s="25"/>
      <c r="II163" s="25"/>
      <c r="IJ163" s="25"/>
      <c r="IK163" s="25"/>
      <c r="IL163" s="25"/>
      <c r="IM163" s="25"/>
    </row>
    <row r="164" spans="1:247" s="52" customFormat="1" ht="31.5" x14ac:dyDescent="0.25">
      <c r="A164" s="64" t="s">
        <v>288</v>
      </c>
      <c r="B164" s="32" t="s">
        <v>293</v>
      </c>
      <c r="C164" s="13">
        <v>859000</v>
      </c>
      <c r="D164" s="13">
        <v>859000</v>
      </c>
      <c r="E164" s="13">
        <f t="shared" si="7"/>
        <v>0</v>
      </c>
      <c r="F164" s="13"/>
      <c r="G164" s="20">
        <v>0</v>
      </c>
      <c r="H164" s="20">
        <v>0</v>
      </c>
      <c r="I164" s="13">
        <f t="shared" si="9"/>
        <v>0</v>
      </c>
      <c r="J164" s="20">
        <v>0</v>
      </c>
      <c r="K164" s="20">
        <v>0</v>
      </c>
      <c r="L164" s="13">
        <f t="shared" si="8"/>
        <v>0</v>
      </c>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c r="HZ164" s="25"/>
      <c r="IA164" s="25"/>
      <c r="IB164" s="25"/>
      <c r="IC164" s="25"/>
      <c r="ID164" s="25"/>
      <c r="IE164" s="25"/>
      <c r="IF164" s="25"/>
      <c r="IG164" s="25"/>
      <c r="IH164" s="25"/>
      <c r="II164" s="25"/>
      <c r="IJ164" s="25"/>
      <c r="IK164" s="25"/>
      <c r="IL164" s="25"/>
      <c r="IM164" s="25"/>
    </row>
    <row r="165" spans="1:247" s="52" customFormat="1" ht="47.25" x14ac:dyDescent="0.25">
      <c r="A165" s="64" t="s">
        <v>288</v>
      </c>
      <c r="B165" s="32" t="s">
        <v>294</v>
      </c>
      <c r="C165" s="13">
        <v>0</v>
      </c>
      <c r="D165" s="13">
        <v>0</v>
      </c>
      <c r="E165" s="13">
        <f t="shared" si="7"/>
        <v>0</v>
      </c>
      <c r="F165" s="13"/>
      <c r="G165" s="20">
        <v>35000</v>
      </c>
      <c r="H165" s="20">
        <v>35000</v>
      </c>
      <c r="I165" s="13">
        <f t="shared" si="9"/>
        <v>0</v>
      </c>
      <c r="J165" s="20">
        <v>180360.3</v>
      </c>
      <c r="K165" s="20">
        <v>180360.3</v>
      </c>
      <c r="L165" s="13">
        <f t="shared" si="8"/>
        <v>0</v>
      </c>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c r="HZ165" s="25"/>
      <c r="IA165" s="25"/>
      <c r="IB165" s="25"/>
      <c r="IC165" s="25"/>
      <c r="ID165" s="25"/>
      <c r="IE165" s="25"/>
      <c r="IF165" s="25"/>
      <c r="IG165" s="25"/>
      <c r="IH165" s="25"/>
      <c r="II165" s="25"/>
      <c r="IJ165" s="25"/>
      <c r="IK165" s="25"/>
      <c r="IL165" s="25"/>
      <c r="IM165" s="25"/>
    </row>
    <row r="166" spans="1:247" s="52" customFormat="1" ht="126" x14ac:dyDescent="0.25">
      <c r="A166" s="64" t="s">
        <v>295</v>
      </c>
      <c r="B166" s="48" t="s">
        <v>296</v>
      </c>
      <c r="C166" s="13">
        <v>72000</v>
      </c>
      <c r="D166" s="13">
        <v>72000</v>
      </c>
      <c r="E166" s="13">
        <f t="shared" si="7"/>
        <v>0</v>
      </c>
      <c r="F166" s="13"/>
      <c r="G166" s="20">
        <v>23255.8</v>
      </c>
      <c r="H166" s="20">
        <v>23255.8</v>
      </c>
      <c r="I166" s="13">
        <f t="shared" si="9"/>
        <v>0</v>
      </c>
      <c r="J166" s="20">
        <v>23255.8</v>
      </c>
      <c r="K166" s="20">
        <v>23255.8</v>
      </c>
      <c r="L166" s="13">
        <f t="shared" si="8"/>
        <v>0</v>
      </c>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c r="IG166" s="25"/>
      <c r="IH166" s="25"/>
      <c r="II166" s="25"/>
      <c r="IJ166" s="25"/>
      <c r="IK166" s="25"/>
      <c r="IL166" s="25"/>
      <c r="IM166" s="25"/>
    </row>
    <row r="167" spans="1:247" s="52" customFormat="1" ht="47.25" x14ac:dyDescent="0.25">
      <c r="A167" s="64" t="s">
        <v>288</v>
      </c>
      <c r="B167" s="48" t="s">
        <v>264</v>
      </c>
      <c r="C167" s="13">
        <v>7199.7</v>
      </c>
      <c r="D167" s="13">
        <v>0</v>
      </c>
      <c r="E167" s="13">
        <f t="shared" si="7"/>
        <v>-7199.7</v>
      </c>
      <c r="F167" s="13" t="s">
        <v>265</v>
      </c>
      <c r="G167" s="20"/>
      <c r="H167" s="20"/>
      <c r="I167" s="13"/>
      <c r="J167" s="20"/>
      <c r="K167" s="20"/>
      <c r="L167" s="13"/>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c r="IG167" s="25"/>
      <c r="IH167" s="25"/>
      <c r="II167" s="25"/>
      <c r="IJ167" s="25"/>
      <c r="IK167" s="25"/>
      <c r="IL167" s="25"/>
      <c r="IM167" s="25"/>
    </row>
    <row r="168" spans="1:247" ht="47.25" x14ac:dyDescent="0.25">
      <c r="A168" s="9" t="s">
        <v>297</v>
      </c>
      <c r="B168" s="32" t="s">
        <v>298</v>
      </c>
      <c r="C168" s="13">
        <v>23374.799999999999</v>
      </c>
      <c r="D168" s="13">
        <v>25368.7</v>
      </c>
      <c r="E168" s="13">
        <f t="shared" si="7"/>
        <v>1993.9000000000015</v>
      </c>
      <c r="F168" s="13" t="s">
        <v>299</v>
      </c>
      <c r="G168" s="13">
        <v>21157.4</v>
      </c>
      <c r="H168" s="13">
        <v>21157.4</v>
      </c>
      <c r="I168" s="13">
        <f t="shared" ref="I168:I222" si="10">H168-G168</f>
        <v>0</v>
      </c>
      <c r="J168" s="13">
        <v>21157.4</v>
      </c>
      <c r="K168" s="13">
        <v>21157.4</v>
      </c>
      <c r="L168" s="13">
        <f t="shared" si="8"/>
        <v>0</v>
      </c>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c r="IG168" s="25"/>
      <c r="IH168" s="25"/>
      <c r="II168" s="25"/>
      <c r="IJ168" s="25"/>
      <c r="IK168" s="25"/>
      <c r="IL168" s="25"/>
      <c r="IM168" s="25"/>
    </row>
    <row r="169" spans="1:247" s="52" customFormat="1" ht="47.25" x14ac:dyDescent="0.25">
      <c r="A169" s="9" t="s">
        <v>300</v>
      </c>
      <c r="B169" s="32" t="s">
        <v>301</v>
      </c>
      <c r="C169" s="13">
        <v>3000</v>
      </c>
      <c r="D169" s="13">
        <v>3000</v>
      </c>
      <c r="E169" s="13">
        <f t="shared" si="7"/>
        <v>0</v>
      </c>
      <c r="F169" s="13"/>
      <c r="G169" s="13">
        <v>3000</v>
      </c>
      <c r="H169" s="13">
        <v>3000</v>
      </c>
      <c r="I169" s="13">
        <f t="shared" si="10"/>
        <v>0</v>
      </c>
      <c r="J169" s="13">
        <v>3000</v>
      </c>
      <c r="K169" s="13">
        <v>3000</v>
      </c>
      <c r="L169" s="13">
        <f>K169-J169</f>
        <v>0</v>
      </c>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c r="HZ169" s="25"/>
      <c r="IA169" s="25"/>
      <c r="IB169" s="25"/>
      <c r="IC169" s="25"/>
      <c r="ID169" s="25"/>
      <c r="IE169" s="25"/>
      <c r="IF169" s="25"/>
      <c r="IG169" s="25"/>
      <c r="IH169" s="25"/>
      <c r="II169" s="25"/>
      <c r="IJ169" s="25"/>
      <c r="IK169" s="25"/>
      <c r="IL169" s="25"/>
      <c r="IM169" s="25"/>
    </row>
    <row r="170" spans="1:247" s="52" customFormat="1" ht="47.25" x14ac:dyDescent="0.25">
      <c r="A170" s="9" t="s">
        <v>300</v>
      </c>
      <c r="B170" s="48" t="s">
        <v>302</v>
      </c>
      <c r="C170" s="13">
        <v>1584.9</v>
      </c>
      <c r="D170" s="13">
        <v>1584.9</v>
      </c>
      <c r="E170" s="13">
        <f t="shared" si="7"/>
        <v>0</v>
      </c>
      <c r="F170" s="13"/>
      <c r="G170" s="13">
        <v>1584.9</v>
      </c>
      <c r="H170" s="13">
        <v>1584.9</v>
      </c>
      <c r="I170" s="13">
        <f t="shared" si="10"/>
        <v>0</v>
      </c>
      <c r="J170" s="13">
        <v>1584.9</v>
      </c>
      <c r="K170" s="13">
        <v>1584.9</v>
      </c>
      <c r="L170" s="13">
        <f t="shared" si="8"/>
        <v>0</v>
      </c>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c r="HZ170" s="25"/>
      <c r="IA170" s="25"/>
      <c r="IB170" s="25"/>
      <c r="IC170" s="25"/>
      <c r="ID170" s="25"/>
      <c r="IE170" s="25"/>
      <c r="IF170" s="25"/>
      <c r="IG170" s="25"/>
      <c r="IH170" s="25"/>
      <c r="II170" s="25"/>
      <c r="IJ170" s="25"/>
      <c r="IK170" s="25"/>
      <c r="IL170" s="25"/>
      <c r="IM170" s="25"/>
    </row>
    <row r="171" spans="1:247" s="52" customFormat="1" ht="47.25" x14ac:dyDescent="0.25">
      <c r="A171" s="9" t="s">
        <v>300</v>
      </c>
      <c r="B171" s="48" t="s">
        <v>303</v>
      </c>
      <c r="C171" s="13">
        <v>528.29999999999995</v>
      </c>
      <c r="D171" s="13">
        <v>528.29999999999995</v>
      </c>
      <c r="E171" s="13">
        <f t="shared" si="7"/>
        <v>0</v>
      </c>
      <c r="F171" s="13"/>
      <c r="G171" s="13">
        <v>528.29999999999995</v>
      </c>
      <c r="H171" s="13">
        <v>528.29999999999995</v>
      </c>
      <c r="I171" s="13">
        <f t="shared" si="10"/>
        <v>0</v>
      </c>
      <c r="J171" s="13">
        <v>528.29999999999995</v>
      </c>
      <c r="K171" s="13">
        <v>528.29999999999995</v>
      </c>
      <c r="L171" s="13">
        <f>K171-J171</f>
        <v>0</v>
      </c>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c r="IG171" s="25"/>
      <c r="IH171" s="25"/>
      <c r="II171" s="25"/>
      <c r="IJ171" s="25"/>
      <c r="IK171" s="25"/>
      <c r="IL171" s="25"/>
      <c r="IM171" s="25"/>
    </row>
    <row r="172" spans="1:247" s="52" customFormat="1" ht="63" x14ac:dyDescent="0.25">
      <c r="A172" s="9" t="s">
        <v>300</v>
      </c>
      <c r="B172" s="48" t="s">
        <v>304</v>
      </c>
      <c r="C172" s="13">
        <v>422.6</v>
      </c>
      <c r="D172" s="13">
        <v>422.6</v>
      </c>
      <c r="E172" s="13">
        <f t="shared" si="7"/>
        <v>0</v>
      </c>
      <c r="F172" s="13"/>
      <c r="G172" s="13">
        <v>422.6</v>
      </c>
      <c r="H172" s="13">
        <v>422.6</v>
      </c>
      <c r="I172" s="13">
        <f t="shared" si="10"/>
        <v>0</v>
      </c>
      <c r="J172" s="13">
        <v>422.6</v>
      </c>
      <c r="K172" s="13">
        <v>422.6</v>
      </c>
      <c r="L172" s="13">
        <f t="shared" si="8"/>
        <v>0</v>
      </c>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c r="HZ172" s="25"/>
      <c r="IA172" s="25"/>
      <c r="IB172" s="25"/>
      <c r="IC172" s="25"/>
      <c r="ID172" s="25"/>
      <c r="IE172" s="25"/>
      <c r="IF172" s="25"/>
      <c r="IG172" s="25"/>
      <c r="IH172" s="25"/>
      <c r="II172" s="25"/>
      <c r="IJ172" s="25"/>
      <c r="IK172" s="25"/>
      <c r="IL172" s="25"/>
      <c r="IM172" s="25"/>
    </row>
    <row r="173" spans="1:247" s="52" customFormat="1" ht="63" x14ac:dyDescent="0.25">
      <c r="A173" s="64" t="s">
        <v>300</v>
      </c>
      <c r="B173" s="32" t="s">
        <v>305</v>
      </c>
      <c r="C173" s="13">
        <v>3353.7</v>
      </c>
      <c r="D173" s="13">
        <v>3353.7</v>
      </c>
      <c r="E173" s="13">
        <f t="shared" si="7"/>
        <v>0</v>
      </c>
      <c r="F173" s="13"/>
      <c r="G173" s="13">
        <v>3353.7</v>
      </c>
      <c r="H173" s="13">
        <v>3353.7</v>
      </c>
      <c r="I173" s="13">
        <f t="shared" si="10"/>
        <v>0</v>
      </c>
      <c r="J173" s="13">
        <v>3353.7</v>
      </c>
      <c r="K173" s="13">
        <v>3353.7</v>
      </c>
      <c r="L173" s="13">
        <f>K173-J173</f>
        <v>0</v>
      </c>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c r="HZ173" s="25"/>
      <c r="IA173" s="25"/>
      <c r="IB173" s="25"/>
      <c r="IC173" s="25"/>
      <c r="ID173" s="25"/>
      <c r="IE173" s="25"/>
      <c r="IF173" s="25"/>
      <c r="IG173" s="25"/>
      <c r="IH173" s="25"/>
      <c r="II173" s="25"/>
      <c r="IJ173" s="25"/>
      <c r="IK173" s="25"/>
      <c r="IL173" s="25"/>
      <c r="IM173" s="25"/>
    </row>
    <row r="174" spans="1:247" ht="78.75" x14ac:dyDescent="0.25">
      <c r="A174" s="9" t="s">
        <v>300</v>
      </c>
      <c r="B174" s="48" t="s">
        <v>306</v>
      </c>
      <c r="C174" s="13">
        <v>0</v>
      </c>
      <c r="D174" s="13">
        <v>0</v>
      </c>
      <c r="E174" s="13">
        <f t="shared" si="7"/>
        <v>0</v>
      </c>
      <c r="F174" s="13"/>
      <c r="G174" s="20">
        <v>30000</v>
      </c>
      <c r="H174" s="20">
        <v>30000</v>
      </c>
      <c r="I174" s="13">
        <f t="shared" si="10"/>
        <v>0</v>
      </c>
      <c r="J174" s="20">
        <v>0</v>
      </c>
      <c r="K174" s="20">
        <v>0</v>
      </c>
      <c r="L174" s="13">
        <f t="shared" si="8"/>
        <v>0</v>
      </c>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c r="HZ174" s="25"/>
      <c r="IA174" s="25"/>
      <c r="IB174" s="25"/>
      <c r="IC174" s="25"/>
      <c r="ID174" s="25"/>
      <c r="IE174" s="25"/>
      <c r="IF174" s="25"/>
      <c r="IG174" s="25"/>
      <c r="IH174" s="25"/>
      <c r="II174" s="25"/>
      <c r="IJ174" s="25"/>
      <c r="IK174" s="25"/>
      <c r="IL174" s="25"/>
      <c r="IM174" s="25"/>
    </row>
    <row r="175" spans="1:247" ht="31.5" x14ac:dyDescent="0.25">
      <c r="A175" s="9" t="s">
        <v>300</v>
      </c>
      <c r="B175" s="48" t="s">
        <v>307</v>
      </c>
      <c r="C175" s="13">
        <v>0</v>
      </c>
      <c r="D175" s="13">
        <v>0</v>
      </c>
      <c r="E175" s="13">
        <f t="shared" si="7"/>
        <v>0</v>
      </c>
      <c r="F175" s="13"/>
      <c r="G175" s="20"/>
      <c r="H175" s="20"/>
      <c r="I175" s="13">
        <f t="shared" si="10"/>
        <v>0</v>
      </c>
      <c r="J175" s="20"/>
      <c r="K175" s="20"/>
      <c r="L175" s="13">
        <f t="shared" si="8"/>
        <v>0</v>
      </c>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c r="HZ175" s="25"/>
      <c r="IA175" s="25"/>
      <c r="IB175" s="25"/>
      <c r="IC175" s="25"/>
      <c r="ID175" s="25"/>
      <c r="IE175" s="25"/>
      <c r="IF175" s="25"/>
      <c r="IG175" s="25"/>
      <c r="IH175" s="25"/>
      <c r="II175" s="25"/>
      <c r="IJ175" s="25"/>
      <c r="IK175" s="25"/>
      <c r="IL175" s="25"/>
      <c r="IM175" s="25"/>
    </row>
    <row r="176" spans="1:247" s="52" customFormat="1" ht="63" x14ac:dyDescent="0.25">
      <c r="A176" s="9" t="s">
        <v>300</v>
      </c>
      <c r="B176" s="32" t="s">
        <v>308</v>
      </c>
      <c r="C176" s="13">
        <v>528.29999999999995</v>
      </c>
      <c r="D176" s="13">
        <v>528.29999999999995</v>
      </c>
      <c r="E176" s="13">
        <f t="shared" si="7"/>
        <v>0</v>
      </c>
      <c r="F176" s="13"/>
      <c r="G176" s="13">
        <v>528.29999999999995</v>
      </c>
      <c r="H176" s="13">
        <v>528.29999999999995</v>
      </c>
      <c r="I176" s="13">
        <f t="shared" si="10"/>
        <v>0</v>
      </c>
      <c r="J176" s="13">
        <v>528.29999999999995</v>
      </c>
      <c r="K176" s="13">
        <v>528.29999999999995</v>
      </c>
      <c r="L176" s="13">
        <f t="shared" si="8"/>
        <v>0</v>
      </c>
      <c r="M176" s="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c r="IG176" s="25"/>
      <c r="IH176" s="25"/>
      <c r="II176" s="25"/>
      <c r="IJ176" s="25"/>
      <c r="IK176" s="25"/>
      <c r="IL176" s="25"/>
      <c r="IM176" s="25"/>
    </row>
    <row r="177" spans="1:247" s="52" customFormat="1" ht="31.5" x14ac:dyDescent="0.25">
      <c r="A177" s="64" t="s">
        <v>309</v>
      </c>
      <c r="B177" s="32" t="s">
        <v>310</v>
      </c>
      <c r="C177" s="13">
        <v>21192.1</v>
      </c>
      <c r="D177" s="13">
        <v>21192.1</v>
      </c>
      <c r="E177" s="13">
        <f t="shared" si="7"/>
        <v>0</v>
      </c>
      <c r="F177" s="13"/>
      <c r="G177" s="13">
        <v>21192.1</v>
      </c>
      <c r="H177" s="13">
        <v>21192.1</v>
      </c>
      <c r="I177" s="13">
        <f t="shared" si="10"/>
        <v>0</v>
      </c>
      <c r="J177" s="13">
        <v>21192.1</v>
      </c>
      <c r="K177" s="13">
        <v>21192.1</v>
      </c>
      <c r="L177" s="13">
        <f t="shared" si="8"/>
        <v>0</v>
      </c>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c r="HZ177" s="25"/>
      <c r="IA177" s="25"/>
      <c r="IB177" s="25"/>
      <c r="IC177" s="25"/>
      <c r="ID177" s="25"/>
      <c r="IE177" s="25"/>
      <c r="IF177" s="25"/>
      <c r="IG177" s="25"/>
      <c r="IH177" s="25"/>
      <c r="II177" s="25"/>
      <c r="IJ177" s="25"/>
      <c r="IK177" s="25"/>
      <c r="IL177" s="25"/>
      <c r="IM177" s="25"/>
    </row>
    <row r="178" spans="1:247" s="14" customFormat="1" ht="63" x14ac:dyDescent="0.25">
      <c r="A178" s="64" t="s">
        <v>309</v>
      </c>
      <c r="B178" s="32" t="s">
        <v>311</v>
      </c>
      <c r="C178" s="13">
        <v>1151.5999999999999</v>
      </c>
      <c r="D178" s="13">
        <v>1151.5999999999999</v>
      </c>
      <c r="E178" s="13">
        <f t="shared" si="7"/>
        <v>0</v>
      </c>
      <c r="F178" s="13"/>
      <c r="G178" s="13">
        <v>1151.5999999999999</v>
      </c>
      <c r="H178" s="13">
        <v>1151.5999999999999</v>
      </c>
      <c r="I178" s="13">
        <f t="shared" si="10"/>
        <v>0</v>
      </c>
      <c r="J178" s="13">
        <v>1151.5999999999999</v>
      </c>
      <c r="K178" s="13">
        <v>1151.5999999999999</v>
      </c>
      <c r="L178" s="13">
        <f t="shared" si="8"/>
        <v>0</v>
      </c>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c r="HZ178" s="25"/>
      <c r="IA178" s="25"/>
      <c r="IB178" s="25"/>
      <c r="IC178" s="25"/>
      <c r="ID178" s="25"/>
      <c r="IE178" s="25"/>
      <c r="IF178" s="25"/>
      <c r="IG178" s="25"/>
      <c r="IH178" s="25"/>
      <c r="II178" s="25"/>
      <c r="IJ178" s="25"/>
      <c r="IK178" s="25"/>
      <c r="IL178" s="25"/>
      <c r="IM178" s="25"/>
    </row>
    <row r="179" spans="1:247" ht="63" x14ac:dyDescent="0.25">
      <c r="A179" s="65" t="s">
        <v>309</v>
      </c>
      <c r="B179" s="70" t="s">
        <v>312</v>
      </c>
      <c r="C179" s="13">
        <v>12245.1</v>
      </c>
      <c r="D179" s="13">
        <v>12245.1</v>
      </c>
      <c r="E179" s="13">
        <f t="shared" si="7"/>
        <v>0</v>
      </c>
      <c r="F179" s="13"/>
      <c r="G179" s="13">
        <v>12245.1</v>
      </c>
      <c r="H179" s="13">
        <v>12245.1</v>
      </c>
      <c r="I179" s="13">
        <f t="shared" si="10"/>
        <v>0</v>
      </c>
      <c r="J179" s="13">
        <v>12245.1</v>
      </c>
      <c r="K179" s="13">
        <v>12245.1</v>
      </c>
      <c r="L179" s="13">
        <f t="shared" si="8"/>
        <v>0</v>
      </c>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c r="HZ179" s="25"/>
      <c r="IA179" s="25"/>
      <c r="IB179" s="25"/>
      <c r="IC179" s="25"/>
      <c r="ID179" s="25"/>
      <c r="IE179" s="25"/>
      <c r="IF179" s="25"/>
      <c r="IG179" s="25"/>
      <c r="IH179" s="25"/>
      <c r="II179" s="25"/>
      <c r="IJ179" s="25"/>
      <c r="IK179" s="25"/>
      <c r="IL179" s="25"/>
      <c r="IM179" s="25"/>
    </row>
    <row r="180" spans="1:247" s="14" customFormat="1" ht="47.25" x14ac:dyDescent="0.25">
      <c r="A180" s="64" t="s">
        <v>309</v>
      </c>
      <c r="B180" s="32" t="s">
        <v>313</v>
      </c>
      <c r="C180" s="13">
        <v>1028.8</v>
      </c>
      <c r="D180" s="13">
        <v>1028.8</v>
      </c>
      <c r="E180" s="13">
        <f t="shared" si="7"/>
        <v>0</v>
      </c>
      <c r="F180" s="13"/>
      <c r="G180" s="20">
        <v>1078.8</v>
      </c>
      <c r="H180" s="20">
        <v>1078.8</v>
      </c>
      <c r="I180" s="13">
        <f t="shared" si="10"/>
        <v>0</v>
      </c>
      <c r="J180" s="20">
        <v>1078.8</v>
      </c>
      <c r="K180" s="20">
        <v>1078.8</v>
      </c>
      <c r="L180" s="13">
        <f t="shared" si="8"/>
        <v>0</v>
      </c>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c r="HZ180" s="25"/>
      <c r="IA180" s="25"/>
      <c r="IB180" s="25"/>
      <c r="IC180" s="25"/>
      <c r="ID180" s="25"/>
      <c r="IE180" s="25"/>
      <c r="IF180" s="25"/>
      <c r="IG180" s="25"/>
      <c r="IH180" s="25"/>
      <c r="II180" s="25"/>
      <c r="IJ180" s="25"/>
      <c r="IK180" s="25"/>
      <c r="IL180" s="25"/>
      <c r="IM180" s="25"/>
    </row>
    <row r="181" spans="1:247" s="52" customFormat="1" ht="63" x14ac:dyDescent="0.25">
      <c r="A181" s="64" t="s">
        <v>309</v>
      </c>
      <c r="B181" s="32" t="s">
        <v>314</v>
      </c>
      <c r="C181" s="13">
        <v>917.6</v>
      </c>
      <c r="D181" s="13">
        <v>917.6</v>
      </c>
      <c r="E181" s="13">
        <f t="shared" si="7"/>
        <v>0</v>
      </c>
      <c r="F181" s="13"/>
      <c r="G181" s="13">
        <v>917.6</v>
      </c>
      <c r="H181" s="13">
        <v>917.6</v>
      </c>
      <c r="I181" s="13">
        <f t="shared" si="10"/>
        <v>0</v>
      </c>
      <c r="J181" s="13">
        <v>917.6</v>
      </c>
      <c r="K181" s="13">
        <v>917.6</v>
      </c>
      <c r="L181" s="13">
        <f t="shared" si="8"/>
        <v>0</v>
      </c>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c r="HZ181" s="25"/>
      <c r="IA181" s="25"/>
      <c r="IB181" s="25"/>
      <c r="IC181" s="25"/>
      <c r="ID181" s="25"/>
      <c r="IE181" s="25"/>
      <c r="IF181" s="25"/>
      <c r="IG181" s="25"/>
      <c r="IH181" s="25"/>
      <c r="II181" s="25"/>
      <c r="IJ181" s="25"/>
      <c r="IK181" s="25"/>
      <c r="IL181" s="25"/>
      <c r="IM181" s="25"/>
    </row>
    <row r="182" spans="1:247" s="14" customFormat="1" ht="110.25" x14ac:dyDescent="0.25">
      <c r="A182" s="64" t="s">
        <v>315</v>
      </c>
      <c r="B182" s="32" t="s">
        <v>316</v>
      </c>
      <c r="C182" s="13">
        <v>1912.3</v>
      </c>
      <c r="D182" s="13">
        <v>1912.3</v>
      </c>
      <c r="E182" s="13">
        <f t="shared" si="7"/>
        <v>0</v>
      </c>
      <c r="F182" s="13"/>
      <c r="G182" s="13">
        <v>1912.3</v>
      </c>
      <c r="H182" s="13">
        <v>1912.3</v>
      </c>
      <c r="I182" s="13">
        <f t="shared" si="10"/>
        <v>0</v>
      </c>
      <c r="J182" s="13">
        <v>1912.3</v>
      </c>
      <c r="K182" s="13">
        <v>1912.3</v>
      </c>
      <c r="L182" s="13">
        <f t="shared" si="8"/>
        <v>0</v>
      </c>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c r="HZ182" s="25"/>
      <c r="IA182" s="25"/>
      <c r="IB182" s="25"/>
      <c r="IC182" s="25"/>
      <c r="ID182" s="25"/>
      <c r="IE182" s="25"/>
      <c r="IF182" s="25"/>
      <c r="IG182" s="25"/>
      <c r="IH182" s="25"/>
      <c r="II182" s="25"/>
      <c r="IJ182" s="25"/>
      <c r="IK182" s="25"/>
      <c r="IL182" s="25"/>
      <c r="IM182" s="25"/>
    </row>
    <row r="183" spans="1:247" ht="110.25" x14ac:dyDescent="0.25">
      <c r="A183" s="64" t="s">
        <v>315</v>
      </c>
      <c r="B183" s="32" t="s">
        <v>317</v>
      </c>
      <c r="C183" s="13">
        <v>3832.8</v>
      </c>
      <c r="D183" s="13">
        <v>3832.8</v>
      </c>
      <c r="E183" s="13">
        <f t="shared" si="7"/>
        <v>0</v>
      </c>
      <c r="F183" s="13"/>
      <c r="G183" s="13">
        <v>3832.8</v>
      </c>
      <c r="H183" s="13">
        <v>3832.8</v>
      </c>
      <c r="I183" s="13">
        <f t="shared" si="10"/>
        <v>0</v>
      </c>
      <c r="J183" s="13">
        <v>3832.8</v>
      </c>
      <c r="K183" s="13">
        <v>3832.8</v>
      </c>
      <c r="L183" s="13">
        <f t="shared" si="8"/>
        <v>0</v>
      </c>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c r="FF183" s="25"/>
      <c r="FG183" s="25"/>
      <c r="FH183" s="25"/>
      <c r="FI183" s="25"/>
      <c r="FJ183" s="25"/>
      <c r="FK183" s="25"/>
      <c r="FL183" s="25"/>
      <c r="FM183" s="25"/>
      <c r="FN183" s="25"/>
      <c r="FO183" s="25"/>
      <c r="FP183" s="25"/>
      <c r="FQ183" s="25"/>
      <c r="FR183" s="25"/>
      <c r="FS183" s="25"/>
      <c r="FT183" s="25"/>
      <c r="FU183" s="25"/>
      <c r="FV183" s="25"/>
      <c r="FW183" s="25"/>
      <c r="FX183" s="25"/>
      <c r="FY183" s="25"/>
      <c r="FZ183" s="25"/>
      <c r="GA183" s="25"/>
      <c r="GB183" s="25"/>
      <c r="GC183" s="25"/>
      <c r="GD183" s="25"/>
      <c r="GE183" s="25"/>
      <c r="GF183" s="25"/>
      <c r="GG183" s="25"/>
      <c r="GH183" s="25"/>
      <c r="GI183" s="25"/>
      <c r="GJ183" s="25"/>
      <c r="GK183" s="25"/>
      <c r="GL183" s="25"/>
      <c r="GM183" s="25"/>
      <c r="GN183" s="25"/>
      <c r="GO183" s="25"/>
      <c r="GP183" s="25"/>
      <c r="GQ183" s="25"/>
      <c r="GR183" s="25"/>
      <c r="GS183" s="25"/>
      <c r="GT183" s="25"/>
      <c r="GU183" s="25"/>
      <c r="GV183" s="25"/>
      <c r="GW183" s="25"/>
      <c r="GX183" s="25"/>
      <c r="GY183" s="25"/>
      <c r="GZ183" s="25"/>
      <c r="HA183" s="25"/>
      <c r="HB183" s="25"/>
      <c r="HC183" s="25"/>
      <c r="HD183" s="25"/>
      <c r="HE183" s="25"/>
      <c r="HF183" s="25"/>
      <c r="HG183" s="25"/>
      <c r="HH183" s="25"/>
      <c r="HI183" s="25"/>
      <c r="HJ183" s="25"/>
      <c r="HK183" s="25"/>
      <c r="HL183" s="25"/>
      <c r="HM183" s="25"/>
      <c r="HN183" s="25"/>
      <c r="HO183" s="25"/>
      <c r="HP183" s="25"/>
      <c r="HQ183" s="25"/>
      <c r="HR183" s="25"/>
      <c r="HS183" s="25"/>
      <c r="HT183" s="25"/>
      <c r="HU183" s="25"/>
      <c r="HV183" s="25"/>
      <c r="HW183" s="25"/>
      <c r="HX183" s="25"/>
      <c r="HY183" s="25"/>
      <c r="HZ183" s="25"/>
      <c r="IA183" s="25"/>
      <c r="IB183" s="25"/>
      <c r="IC183" s="25"/>
      <c r="ID183" s="25"/>
      <c r="IE183" s="25"/>
      <c r="IF183" s="25"/>
      <c r="IG183" s="25"/>
      <c r="IH183" s="25"/>
      <c r="II183" s="25"/>
      <c r="IJ183" s="25"/>
      <c r="IK183" s="25"/>
      <c r="IL183" s="25"/>
      <c r="IM183" s="25"/>
    </row>
    <row r="184" spans="1:247" s="14" customFormat="1" ht="47.25" x14ac:dyDescent="0.25">
      <c r="A184" s="64" t="s">
        <v>309</v>
      </c>
      <c r="B184" s="32" t="s">
        <v>318</v>
      </c>
      <c r="C184" s="13">
        <v>4156.5</v>
      </c>
      <c r="D184" s="13">
        <v>4156.5</v>
      </c>
      <c r="E184" s="13">
        <f t="shared" si="7"/>
        <v>0</v>
      </c>
      <c r="F184" s="13"/>
      <c r="G184" s="13">
        <v>4156.5</v>
      </c>
      <c r="H184" s="13">
        <v>4156.5</v>
      </c>
      <c r="I184" s="13">
        <f t="shared" si="10"/>
        <v>0</v>
      </c>
      <c r="J184" s="13">
        <v>4156.5</v>
      </c>
      <c r="K184" s="13">
        <v>4156.5</v>
      </c>
      <c r="L184" s="13">
        <f t="shared" si="8"/>
        <v>0</v>
      </c>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c r="FF184" s="25"/>
      <c r="FG184" s="25"/>
      <c r="FH184" s="25"/>
      <c r="FI184" s="25"/>
      <c r="FJ184" s="25"/>
      <c r="FK184" s="25"/>
      <c r="FL184" s="25"/>
      <c r="FM184" s="25"/>
      <c r="FN184" s="25"/>
      <c r="FO184" s="25"/>
      <c r="FP184" s="25"/>
      <c r="FQ184" s="25"/>
      <c r="FR184" s="25"/>
      <c r="FS184" s="25"/>
      <c r="FT184" s="25"/>
      <c r="FU184" s="25"/>
      <c r="FV184" s="25"/>
      <c r="FW184" s="25"/>
      <c r="FX184" s="25"/>
      <c r="FY184" s="25"/>
      <c r="FZ184" s="25"/>
      <c r="GA184" s="25"/>
      <c r="GB184" s="25"/>
      <c r="GC184" s="25"/>
      <c r="GD184" s="25"/>
      <c r="GE184" s="25"/>
      <c r="GF184" s="25"/>
      <c r="GG184" s="25"/>
      <c r="GH184" s="25"/>
      <c r="GI184" s="25"/>
      <c r="GJ184" s="25"/>
      <c r="GK184" s="25"/>
      <c r="GL184" s="25"/>
      <c r="GM184" s="25"/>
      <c r="GN184" s="25"/>
      <c r="GO184" s="25"/>
      <c r="GP184" s="25"/>
      <c r="GQ184" s="25"/>
      <c r="GR184" s="25"/>
      <c r="GS184" s="25"/>
      <c r="GT184" s="25"/>
      <c r="GU184" s="25"/>
      <c r="GV184" s="25"/>
      <c r="GW184" s="25"/>
      <c r="GX184" s="25"/>
      <c r="GY184" s="25"/>
      <c r="GZ184" s="25"/>
      <c r="HA184" s="25"/>
      <c r="HB184" s="25"/>
      <c r="HC184" s="25"/>
      <c r="HD184" s="25"/>
      <c r="HE184" s="25"/>
      <c r="HF184" s="25"/>
      <c r="HG184" s="25"/>
      <c r="HH184" s="25"/>
      <c r="HI184" s="25"/>
      <c r="HJ184" s="25"/>
      <c r="HK184" s="25"/>
      <c r="HL184" s="25"/>
      <c r="HM184" s="25"/>
      <c r="HN184" s="25"/>
      <c r="HO184" s="25"/>
      <c r="HP184" s="25"/>
      <c r="HQ184" s="25"/>
      <c r="HR184" s="25"/>
      <c r="HS184" s="25"/>
      <c r="HT184" s="25"/>
      <c r="HU184" s="25"/>
      <c r="HV184" s="25"/>
      <c r="HW184" s="25"/>
      <c r="HX184" s="25"/>
      <c r="HY184" s="25"/>
      <c r="HZ184" s="25"/>
      <c r="IA184" s="25"/>
      <c r="IB184" s="25"/>
      <c r="IC184" s="25"/>
      <c r="ID184" s="25"/>
      <c r="IE184" s="25"/>
      <c r="IF184" s="25"/>
      <c r="IG184" s="25"/>
      <c r="IH184" s="25"/>
      <c r="II184" s="25"/>
      <c r="IJ184" s="25"/>
      <c r="IK184" s="25"/>
      <c r="IL184" s="25"/>
      <c r="IM184" s="25"/>
    </row>
    <row r="185" spans="1:247" s="52" customFormat="1" ht="47.25" x14ac:dyDescent="0.25">
      <c r="A185" s="64" t="s">
        <v>309</v>
      </c>
      <c r="B185" s="32" t="s">
        <v>319</v>
      </c>
      <c r="C185" s="13">
        <v>1216.5</v>
      </c>
      <c r="D185" s="13">
        <v>1216.5</v>
      </c>
      <c r="E185" s="13">
        <f t="shared" si="7"/>
        <v>0</v>
      </c>
      <c r="F185" s="13"/>
      <c r="G185" s="13">
        <v>1216.5</v>
      </c>
      <c r="H185" s="13">
        <v>1216.5</v>
      </c>
      <c r="I185" s="13">
        <f t="shared" si="10"/>
        <v>0</v>
      </c>
      <c r="J185" s="13">
        <v>1216.5</v>
      </c>
      <c r="K185" s="13">
        <v>1216.5</v>
      </c>
      <c r="L185" s="13">
        <f t="shared" si="8"/>
        <v>0</v>
      </c>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c r="FF185" s="25"/>
      <c r="FG185" s="25"/>
      <c r="FH185" s="25"/>
      <c r="FI185" s="25"/>
      <c r="FJ185" s="25"/>
      <c r="FK185" s="25"/>
      <c r="FL185" s="25"/>
      <c r="FM185" s="25"/>
      <c r="FN185" s="25"/>
      <c r="FO185" s="25"/>
      <c r="FP185" s="25"/>
      <c r="FQ185" s="25"/>
      <c r="FR185" s="25"/>
      <c r="FS185" s="25"/>
      <c r="FT185" s="25"/>
      <c r="FU185" s="25"/>
      <c r="FV185" s="25"/>
      <c r="FW185" s="25"/>
      <c r="FX185" s="25"/>
      <c r="FY185" s="25"/>
      <c r="FZ185" s="25"/>
      <c r="GA185" s="25"/>
      <c r="GB185" s="25"/>
      <c r="GC185" s="25"/>
      <c r="GD185" s="25"/>
      <c r="GE185" s="25"/>
      <c r="GF185" s="25"/>
      <c r="GG185" s="25"/>
      <c r="GH185" s="25"/>
      <c r="GI185" s="25"/>
      <c r="GJ185" s="25"/>
      <c r="GK185" s="25"/>
      <c r="GL185" s="25"/>
      <c r="GM185" s="25"/>
      <c r="GN185" s="25"/>
      <c r="GO185" s="25"/>
      <c r="GP185" s="25"/>
      <c r="GQ185" s="25"/>
      <c r="GR185" s="25"/>
      <c r="GS185" s="25"/>
      <c r="GT185" s="25"/>
      <c r="GU185" s="25"/>
      <c r="GV185" s="25"/>
      <c r="GW185" s="25"/>
      <c r="GX185" s="25"/>
      <c r="GY185" s="25"/>
      <c r="GZ185" s="25"/>
      <c r="HA185" s="25"/>
      <c r="HB185" s="25"/>
      <c r="HC185" s="25"/>
      <c r="HD185" s="25"/>
      <c r="HE185" s="25"/>
      <c r="HF185" s="25"/>
      <c r="HG185" s="25"/>
      <c r="HH185" s="25"/>
      <c r="HI185" s="25"/>
      <c r="HJ185" s="25"/>
      <c r="HK185" s="25"/>
      <c r="HL185" s="25"/>
      <c r="HM185" s="25"/>
      <c r="HN185" s="25"/>
      <c r="HO185" s="25"/>
      <c r="HP185" s="25"/>
      <c r="HQ185" s="25"/>
      <c r="HR185" s="25"/>
      <c r="HS185" s="25"/>
      <c r="HT185" s="25"/>
      <c r="HU185" s="25"/>
      <c r="HV185" s="25"/>
      <c r="HW185" s="25"/>
      <c r="HX185" s="25"/>
      <c r="HY185" s="25"/>
      <c r="HZ185" s="25"/>
      <c r="IA185" s="25"/>
      <c r="IB185" s="25"/>
      <c r="IC185" s="25"/>
      <c r="ID185" s="25"/>
      <c r="IE185" s="25"/>
      <c r="IF185" s="25"/>
      <c r="IG185" s="25"/>
      <c r="IH185" s="25"/>
      <c r="II185" s="25"/>
      <c r="IJ185" s="25"/>
      <c r="IK185" s="25"/>
      <c r="IL185" s="25"/>
      <c r="IM185" s="25"/>
    </row>
    <row r="186" spans="1:247" s="52" customFormat="1" ht="47.25" x14ac:dyDescent="0.25">
      <c r="A186" s="64" t="s">
        <v>309</v>
      </c>
      <c r="B186" s="32" t="s">
        <v>320</v>
      </c>
      <c r="C186" s="44">
        <v>518</v>
      </c>
      <c r="D186" s="44">
        <v>240</v>
      </c>
      <c r="E186" s="13">
        <f t="shared" si="7"/>
        <v>-278</v>
      </c>
      <c r="F186" s="13" t="s">
        <v>265</v>
      </c>
      <c r="G186" s="13">
        <v>518</v>
      </c>
      <c r="H186" s="13">
        <v>518</v>
      </c>
      <c r="I186" s="13">
        <f t="shared" si="10"/>
        <v>0</v>
      </c>
      <c r="J186" s="13">
        <v>518</v>
      </c>
      <c r="K186" s="13">
        <v>518</v>
      </c>
      <c r="L186" s="13">
        <f t="shared" si="8"/>
        <v>0</v>
      </c>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c r="HZ186" s="25"/>
      <c r="IA186" s="25"/>
      <c r="IB186" s="25"/>
      <c r="IC186" s="25"/>
      <c r="ID186" s="25"/>
      <c r="IE186" s="25"/>
      <c r="IF186" s="25"/>
      <c r="IG186" s="25"/>
      <c r="IH186" s="25"/>
      <c r="II186" s="25"/>
      <c r="IJ186" s="25"/>
      <c r="IK186" s="25"/>
      <c r="IL186" s="25"/>
      <c r="IM186" s="25"/>
    </row>
    <row r="187" spans="1:247" s="52" customFormat="1" ht="78.75" x14ac:dyDescent="0.25">
      <c r="A187" s="64" t="s">
        <v>309</v>
      </c>
      <c r="B187" s="32" t="s">
        <v>321</v>
      </c>
      <c r="C187" s="44">
        <v>0</v>
      </c>
      <c r="D187" s="44">
        <v>1299</v>
      </c>
      <c r="E187" s="13">
        <f t="shared" si="7"/>
        <v>1299</v>
      </c>
      <c r="F187" s="13" t="s">
        <v>299</v>
      </c>
      <c r="G187" s="13"/>
      <c r="H187" s="13"/>
      <c r="I187" s="13"/>
      <c r="J187" s="13"/>
      <c r="K187" s="13"/>
      <c r="L187" s="13"/>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c r="FF187" s="25"/>
      <c r="FG187" s="25"/>
      <c r="FH187" s="25"/>
      <c r="FI187" s="25"/>
      <c r="FJ187" s="25"/>
      <c r="FK187" s="25"/>
      <c r="FL187" s="25"/>
      <c r="FM187" s="25"/>
      <c r="FN187" s="25"/>
      <c r="FO187" s="25"/>
      <c r="FP187" s="25"/>
      <c r="FQ187" s="25"/>
      <c r="FR187" s="25"/>
      <c r="FS187" s="25"/>
      <c r="FT187" s="25"/>
      <c r="FU187" s="25"/>
      <c r="FV187" s="25"/>
      <c r="FW187" s="25"/>
      <c r="FX187" s="25"/>
      <c r="FY187" s="25"/>
      <c r="FZ187" s="25"/>
      <c r="GA187" s="25"/>
      <c r="GB187" s="25"/>
      <c r="GC187" s="25"/>
      <c r="GD187" s="25"/>
      <c r="GE187" s="25"/>
      <c r="GF187" s="25"/>
      <c r="GG187" s="25"/>
      <c r="GH187" s="25"/>
      <c r="GI187" s="25"/>
      <c r="GJ187" s="25"/>
      <c r="GK187" s="25"/>
      <c r="GL187" s="25"/>
      <c r="GM187" s="25"/>
      <c r="GN187" s="25"/>
      <c r="GO187" s="25"/>
      <c r="GP187" s="25"/>
      <c r="GQ187" s="25"/>
      <c r="GR187" s="25"/>
      <c r="GS187" s="25"/>
      <c r="GT187" s="25"/>
      <c r="GU187" s="25"/>
      <c r="GV187" s="25"/>
      <c r="GW187" s="25"/>
      <c r="GX187" s="25"/>
      <c r="GY187" s="25"/>
      <c r="GZ187" s="25"/>
      <c r="HA187" s="25"/>
      <c r="HB187" s="25"/>
      <c r="HC187" s="25"/>
      <c r="HD187" s="25"/>
      <c r="HE187" s="25"/>
      <c r="HF187" s="25"/>
      <c r="HG187" s="25"/>
      <c r="HH187" s="25"/>
      <c r="HI187" s="25"/>
      <c r="HJ187" s="25"/>
      <c r="HK187" s="25"/>
      <c r="HL187" s="25"/>
      <c r="HM187" s="25"/>
      <c r="HN187" s="25"/>
      <c r="HO187" s="25"/>
      <c r="HP187" s="25"/>
      <c r="HQ187" s="25"/>
      <c r="HR187" s="25"/>
      <c r="HS187" s="25"/>
      <c r="HT187" s="25"/>
      <c r="HU187" s="25"/>
      <c r="HV187" s="25"/>
      <c r="HW187" s="25"/>
      <c r="HX187" s="25"/>
      <c r="HY187" s="25"/>
      <c r="HZ187" s="25"/>
      <c r="IA187" s="25"/>
      <c r="IB187" s="25"/>
      <c r="IC187" s="25"/>
      <c r="ID187" s="25"/>
      <c r="IE187" s="25"/>
      <c r="IF187" s="25"/>
      <c r="IG187" s="25"/>
      <c r="IH187" s="25"/>
      <c r="II187" s="25"/>
      <c r="IJ187" s="25"/>
      <c r="IK187" s="25"/>
      <c r="IL187" s="25"/>
      <c r="IM187" s="25"/>
    </row>
    <row r="188" spans="1:247" s="14" customFormat="1" ht="78.75" x14ac:dyDescent="0.25">
      <c r="A188" s="64" t="s">
        <v>309</v>
      </c>
      <c r="B188" s="32" t="s">
        <v>322</v>
      </c>
      <c r="C188" s="13">
        <v>0</v>
      </c>
      <c r="D188" s="13">
        <v>0</v>
      </c>
      <c r="E188" s="13">
        <f t="shared" si="7"/>
        <v>0</v>
      </c>
      <c r="F188" s="13"/>
      <c r="G188" s="20">
        <v>0</v>
      </c>
      <c r="H188" s="20">
        <v>0</v>
      </c>
      <c r="I188" s="13">
        <f t="shared" si="10"/>
        <v>0</v>
      </c>
      <c r="J188" s="20">
        <v>1500</v>
      </c>
      <c r="K188" s="20">
        <v>1500</v>
      </c>
      <c r="L188" s="13">
        <f t="shared" si="8"/>
        <v>0</v>
      </c>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5"/>
      <c r="EB188" s="25"/>
      <c r="EC188" s="25"/>
      <c r="ED188" s="25"/>
      <c r="EE188" s="25"/>
      <c r="EF188" s="25"/>
      <c r="EG188" s="25"/>
      <c r="EH188" s="25"/>
      <c r="EI188" s="25"/>
      <c r="EJ188" s="25"/>
      <c r="EK188" s="25"/>
      <c r="EL188" s="25"/>
      <c r="EM188" s="25"/>
      <c r="EN188" s="25"/>
      <c r="EO188" s="25"/>
      <c r="EP188" s="25"/>
      <c r="EQ188" s="25"/>
      <c r="ER188" s="25"/>
      <c r="ES188" s="25"/>
      <c r="ET188" s="25"/>
      <c r="EU188" s="25"/>
      <c r="EV188" s="25"/>
      <c r="EW188" s="25"/>
      <c r="EX188" s="25"/>
      <c r="EY188" s="25"/>
      <c r="EZ188" s="25"/>
      <c r="FA188" s="25"/>
      <c r="FB188" s="25"/>
      <c r="FC188" s="25"/>
      <c r="FD188" s="25"/>
      <c r="FE188" s="25"/>
      <c r="FF188" s="25"/>
      <c r="FG188" s="25"/>
      <c r="FH188" s="25"/>
      <c r="FI188" s="25"/>
      <c r="FJ188" s="25"/>
      <c r="FK188" s="25"/>
      <c r="FL188" s="25"/>
      <c r="FM188" s="25"/>
      <c r="FN188" s="25"/>
      <c r="FO188" s="25"/>
      <c r="FP188" s="25"/>
      <c r="FQ188" s="25"/>
      <c r="FR188" s="25"/>
      <c r="FS188" s="25"/>
      <c r="FT188" s="25"/>
      <c r="FU188" s="25"/>
      <c r="FV188" s="25"/>
      <c r="FW188" s="25"/>
      <c r="FX188" s="25"/>
      <c r="FY188" s="25"/>
      <c r="FZ188" s="25"/>
      <c r="GA188" s="25"/>
      <c r="GB188" s="25"/>
      <c r="GC188" s="25"/>
      <c r="GD188" s="25"/>
      <c r="GE188" s="25"/>
      <c r="GF188" s="25"/>
      <c r="GG188" s="25"/>
      <c r="GH188" s="25"/>
      <c r="GI188" s="25"/>
      <c r="GJ188" s="25"/>
      <c r="GK188" s="25"/>
      <c r="GL188" s="25"/>
      <c r="GM188" s="25"/>
      <c r="GN188" s="25"/>
      <c r="GO188" s="25"/>
      <c r="GP188" s="25"/>
      <c r="GQ188" s="25"/>
      <c r="GR188" s="25"/>
      <c r="GS188" s="25"/>
      <c r="GT188" s="25"/>
      <c r="GU188" s="25"/>
      <c r="GV188" s="25"/>
      <c r="GW188" s="25"/>
      <c r="GX188" s="25"/>
      <c r="GY188" s="25"/>
      <c r="GZ188" s="25"/>
      <c r="HA188" s="25"/>
      <c r="HB188" s="25"/>
      <c r="HC188" s="25"/>
      <c r="HD188" s="25"/>
      <c r="HE188" s="25"/>
      <c r="HF188" s="25"/>
      <c r="HG188" s="25"/>
      <c r="HH188" s="25"/>
      <c r="HI188" s="25"/>
      <c r="HJ188" s="25"/>
      <c r="HK188" s="25"/>
      <c r="HL188" s="25"/>
      <c r="HM188" s="25"/>
      <c r="HN188" s="25"/>
      <c r="HO188" s="25"/>
      <c r="HP188" s="25"/>
      <c r="HQ188" s="25"/>
      <c r="HR188" s="25"/>
      <c r="HS188" s="25"/>
      <c r="HT188" s="25"/>
      <c r="HU188" s="25"/>
      <c r="HV188" s="25"/>
      <c r="HW188" s="25"/>
      <c r="HX188" s="25"/>
      <c r="HY188" s="25"/>
      <c r="HZ188" s="25"/>
      <c r="IA188" s="25"/>
      <c r="IB188" s="25"/>
      <c r="IC188" s="25"/>
      <c r="ID188" s="25"/>
      <c r="IE188" s="25"/>
      <c r="IF188" s="25"/>
      <c r="IG188" s="25"/>
      <c r="IH188" s="25"/>
      <c r="II188" s="25"/>
      <c r="IJ188" s="25"/>
      <c r="IK188" s="25"/>
      <c r="IL188" s="25"/>
      <c r="IM188" s="25"/>
    </row>
    <row r="189" spans="1:247" s="14" customFormat="1" ht="47.25" x14ac:dyDescent="0.25">
      <c r="A189" s="64" t="s">
        <v>309</v>
      </c>
      <c r="B189" s="32" t="s">
        <v>323</v>
      </c>
      <c r="C189" s="13">
        <v>234</v>
      </c>
      <c r="D189" s="13">
        <v>234</v>
      </c>
      <c r="E189" s="13">
        <f t="shared" si="7"/>
        <v>0</v>
      </c>
      <c r="F189" s="13"/>
      <c r="G189" s="13">
        <v>234</v>
      </c>
      <c r="H189" s="13">
        <v>234</v>
      </c>
      <c r="I189" s="13">
        <f t="shared" si="10"/>
        <v>0</v>
      </c>
      <c r="J189" s="13">
        <v>234</v>
      </c>
      <c r="K189" s="13">
        <v>234</v>
      </c>
      <c r="L189" s="13">
        <f t="shared" si="8"/>
        <v>0</v>
      </c>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5"/>
      <c r="EB189" s="25"/>
      <c r="EC189" s="25"/>
      <c r="ED189" s="25"/>
      <c r="EE189" s="25"/>
      <c r="EF189" s="25"/>
      <c r="EG189" s="25"/>
      <c r="EH189" s="25"/>
      <c r="EI189" s="25"/>
      <c r="EJ189" s="25"/>
      <c r="EK189" s="25"/>
      <c r="EL189" s="25"/>
      <c r="EM189" s="25"/>
      <c r="EN189" s="25"/>
      <c r="EO189" s="25"/>
      <c r="EP189" s="25"/>
      <c r="EQ189" s="25"/>
      <c r="ER189" s="25"/>
      <c r="ES189" s="25"/>
      <c r="ET189" s="25"/>
      <c r="EU189" s="25"/>
      <c r="EV189" s="25"/>
      <c r="EW189" s="25"/>
      <c r="EX189" s="25"/>
      <c r="EY189" s="25"/>
      <c r="EZ189" s="25"/>
      <c r="FA189" s="25"/>
      <c r="FB189" s="25"/>
      <c r="FC189" s="25"/>
      <c r="FD189" s="25"/>
      <c r="FE189" s="25"/>
      <c r="FF189" s="25"/>
      <c r="FG189" s="25"/>
      <c r="FH189" s="25"/>
      <c r="FI189" s="25"/>
      <c r="FJ189" s="25"/>
      <c r="FK189" s="25"/>
      <c r="FL189" s="25"/>
      <c r="FM189" s="25"/>
      <c r="FN189" s="25"/>
      <c r="FO189" s="25"/>
      <c r="FP189" s="25"/>
      <c r="FQ189" s="25"/>
      <c r="FR189" s="25"/>
      <c r="FS189" s="25"/>
      <c r="FT189" s="25"/>
      <c r="FU189" s="25"/>
      <c r="FV189" s="25"/>
      <c r="FW189" s="25"/>
      <c r="FX189" s="25"/>
      <c r="FY189" s="25"/>
      <c r="FZ189" s="25"/>
      <c r="GA189" s="25"/>
      <c r="GB189" s="25"/>
      <c r="GC189" s="25"/>
      <c r="GD189" s="25"/>
      <c r="GE189" s="25"/>
      <c r="GF189" s="25"/>
      <c r="GG189" s="25"/>
      <c r="GH189" s="25"/>
      <c r="GI189" s="25"/>
      <c r="GJ189" s="25"/>
      <c r="GK189" s="25"/>
      <c r="GL189" s="25"/>
      <c r="GM189" s="25"/>
      <c r="GN189" s="25"/>
      <c r="GO189" s="25"/>
      <c r="GP189" s="25"/>
      <c r="GQ189" s="25"/>
      <c r="GR189" s="25"/>
      <c r="GS189" s="25"/>
      <c r="GT189" s="25"/>
      <c r="GU189" s="25"/>
      <c r="GV189" s="25"/>
      <c r="GW189" s="25"/>
      <c r="GX189" s="25"/>
      <c r="GY189" s="25"/>
      <c r="GZ189" s="25"/>
      <c r="HA189" s="25"/>
      <c r="HB189" s="25"/>
      <c r="HC189" s="25"/>
      <c r="HD189" s="25"/>
      <c r="HE189" s="25"/>
      <c r="HF189" s="25"/>
      <c r="HG189" s="25"/>
      <c r="HH189" s="25"/>
      <c r="HI189" s="25"/>
      <c r="HJ189" s="25"/>
      <c r="HK189" s="25"/>
      <c r="HL189" s="25"/>
      <c r="HM189" s="25"/>
      <c r="HN189" s="25"/>
      <c r="HO189" s="25"/>
      <c r="HP189" s="25"/>
      <c r="HQ189" s="25"/>
      <c r="HR189" s="25"/>
      <c r="HS189" s="25"/>
      <c r="HT189" s="25"/>
      <c r="HU189" s="25"/>
      <c r="HV189" s="25"/>
      <c r="HW189" s="25"/>
      <c r="HX189" s="25"/>
      <c r="HY189" s="25"/>
      <c r="HZ189" s="25"/>
      <c r="IA189" s="25"/>
      <c r="IB189" s="25"/>
      <c r="IC189" s="25"/>
      <c r="ID189" s="25"/>
      <c r="IE189" s="25"/>
      <c r="IF189" s="25"/>
      <c r="IG189" s="25"/>
      <c r="IH189" s="25"/>
      <c r="II189" s="25"/>
      <c r="IJ189" s="25"/>
      <c r="IK189" s="25"/>
      <c r="IL189" s="25"/>
      <c r="IM189" s="25"/>
    </row>
    <row r="190" spans="1:247" ht="94.5" x14ac:dyDescent="0.25">
      <c r="A190" s="65" t="s">
        <v>324</v>
      </c>
      <c r="B190" s="32" t="s">
        <v>325</v>
      </c>
      <c r="C190" s="13">
        <v>14643.3</v>
      </c>
      <c r="D190" s="13">
        <v>14643.3</v>
      </c>
      <c r="E190" s="13">
        <f t="shared" si="7"/>
        <v>0</v>
      </c>
      <c r="F190" s="13"/>
      <c r="G190" s="20">
        <v>40470</v>
      </c>
      <c r="H190" s="20">
        <v>40470</v>
      </c>
      <c r="I190" s="13">
        <f t="shared" si="10"/>
        <v>0</v>
      </c>
      <c r="J190" s="20">
        <v>1915.9</v>
      </c>
      <c r="K190" s="20">
        <v>1915.9</v>
      </c>
      <c r="L190" s="13">
        <f t="shared" si="8"/>
        <v>0</v>
      </c>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c r="FF190" s="25"/>
      <c r="FG190" s="25"/>
      <c r="FH190" s="25"/>
      <c r="FI190" s="25"/>
      <c r="FJ190" s="25"/>
      <c r="FK190" s="25"/>
      <c r="FL190" s="25"/>
      <c r="FM190" s="25"/>
      <c r="FN190" s="25"/>
      <c r="FO190" s="25"/>
      <c r="FP190" s="25"/>
      <c r="FQ190" s="25"/>
      <c r="FR190" s="25"/>
      <c r="FS190" s="25"/>
      <c r="FT190" s="25"/>
      <c r="FU190" s="25"/>
      <c r="FV190" s="25"/>
      <c r="FW190" s="25"/>
      <c r="FX190" s="25"/>
      <c r="FY190" s="25"/>
      <c r="FZ190" s="25"/>
      <c r="GA190" s="25"/>
      <c r="GB190" s="25"/>
      <c r="GC190" s="25"/>
      <c r="GD190" s="25"/>
      <c r="GE190" s="25"/>
      <c r="GF190" s="25"/>
      <c r="GG190" s="25"/>
      <c r="GH190" s="25"/>
      <c r="GI190" s="25"/>
      <c r="GJ190" s="25"/>
      <c r="GK190" s="25"/>
      <c r="GL190" s="25"/>
      <c r="GM190" s="25"/>
      <c r="GN190" s="25"/>
      <c r="GO190" s="25"/>
      <c r="GP190" s="25"/>
      <c r="GQ190" s="25"/>
      <c r="GR190" s="25"/>
      <c r="GS190" s="25"/>
      <c r="GT190" s="25"/>
      <c r="GU190" s="25"/>
      <c r="GV190" s="25"/>
      <c r="GW190" s="25"/>
      <c r="GX190" s="25"/>
      <c r="GY190" s="25"/>
      <c r="GZ190" s="25"/>
      <c r="HA190" s="25"/>
      <c r="HB190" s="25"/>
      <c r="HC190" s="25"/>
      <c r="HD190" s="25"/>
      <c r="HE190" s="25"/>
      <c r="HF190" s="25"/>
      <c r="HG190" s="25"/>
      <c r="HH190" s="25"/>
      <c r="HI190" s="25"/>
      <c r="HJ190" s="25"/>
      <c r="HK190" s="25"/>
      <c r="HL190" s="25"/>
      <c r="HM190" s="25"/>
      <c r="HN190" s="25"/>
      <c r="HO190" s="25"/>
      <c r="HP190" s="25"/>
      <c r="HQ190" s="25"/>
      <c r="HR190" s="25"/>
      <c r="HS190" s="25"/>
      <c r="HT190" s="25"/>
      <c r="HU190" s="25"/>
      <c r="HV190" s="25"/>
      <c r="HW190" s="25"/>
      <c r="HX190" s="25"/>
      <c r="HY190" s="25"/>
      <c r="HZ190" s="25"/>
      <c r="IA190" s="25"/>
      <c r="IB190" s="25"/>
      <c r="IC190" s="25"/>
      <c r="ID190" s="25"/>
      <c r="IE190" s="25"/>
      <c r="IF190" s="25"/>
      <c r="IG190" s="25"/>
      <c r="IH190" s="25"/>
      <c r="II190" s="25"/>
      <c r="IJ190" s="25"/>
      <c r="IK190" s="25"/>
      <c r="IL190" s="25"/>
      <c r="IM190" s="25"/>
    </row>
    <row r="191" spans="1:247" s="52" customFormat="1" ht="63" x14ac:dyDescent="0.25">
      <c r="A191" s="65" t="s">
        <v>324</v>
      </c>
      <c r="B191" s="68" t="s">
        <v>326</v>
      </c>
      <c r="C191" s="13">
        <v>0</v>
      </c>
      <c r="D191" s="13">
        <v>0</v>
      </c>
      <c r="E191" s="13">
        <f t="shared" si="7"/>
        <v>0</v>
      </c>
      <c r="F191" s="13"/>
      <c r="G191" s="20">
        <v>3920</v>
      </c>
      <c r="H191" s="20">
        <v>3920</v>
      </c>
      <c r="I191" s="13">
        <f t="shared" si="10"/>
        <v>0</v>
      </c>
      <c r="J191" s="20">
        <v>3920</v>
      </c>
      <c r="K191" s="20">
        <v>3920</v>
      </c>
      <c r="L191" s="13">
        <f t="shared" si="8"/>
        <v>0</v>
      </c>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c r="FF191" s="25"/>
      <c r="FG191" s="25"/>
      <c r="FH191" s="25"/>
      <c r="FI191" s="25"/>
      <c r="FJ191" s="25"/>
      <c r="FK191" s="25"/>
      <c r="FL191" s="25"/>
      <c r="FM191" s="25"/>
      <c r="FN191" s="25"/>
      <c r="FO191" s="25"/>
      <c r="FP191" s="25"/>
      <c r="FQ191" s="25"/>
      <c r="FR191" s="25"/>
      <c r="FS191" s="25"/>
      <c r="FT191" s="25"/>
      <c r="FU191" s="25"/>
      <c r="FV191" s="25"/>
      <c r="FW191" s="25"/>
      <c r="FX191" s="25"/>
      <c r="FY191" s="25"/>
      <c r="FZ191" s="25"/>
      <c r="GA191" s="25"/>
      <c r="GB191" s="25"/>
      <c r="GC191" s="25"/>
      <c r="GD191" s="25"/>
      <c r="GE191" s="25"/>
      <c r="GF191" s="25"/>
      <c r="GG191" s="25"/>
      <c r="GH191" s="25"/>
      <c r="GI191" s="25"/>
      <c r="GJ191" s="25"/>
      <c r="GK191" s="25"/>
      <c r="GL191" s="25"/>
      <c r="GM191" s="25"/>
      <c r="GN191" s="25"/>
      <c r="GO191" s="25"/>
      <c r="GP191" s="25"/>
      <c r="GQ191" s="25"/>
      <c r="GR191" s="25"/>
      <c r="GS191" s="25"/>
      <c r="GT191" s="25"/>
      <c r="GU191" s="25"/>
      <c r="GV191" s="25"/>
      <c r="GW191" s="25"/>
      <c r="GX191" s="25"/>
      <c r="GY191" s="25"/>
      <c r="GZ191" s="25"/>
      <c r="HA191" s="25"/>
      <c r="HB191" s="25"/>
      <c r="HC191" s="25"/>
      <c r="HD191" s="25"/>
      <c r="HE191" s="25"/>
      <c r="HF191" s="25"/>
      <c r="HG191" s="25"/>
      <c r="HH191" s="25"/>
      <c r="HI191" s="25"/>
      <c r="HJ191" s="25"/>
      <c r="HK191" s="25"/>
      <c r="HL191" s="25"/>
      <c r="HM191" s="25"/>
      <c r="HN191" s="25"/>
      <c r="HO191" s="25"/>
      <c r="HP191" s="25"/>
      <c r="HQ191" s="25"/>
      <c r="HR191" s="25"/>
      <c r="HS191" s="25"/>
      <c r="HT191" s="25"/>
      <c r="HU191" s="25"/>
      <c r="HV191" s="25"/>
      <c r="HW191" s="25"/>
      <c r="HX191" s="25"/>
      <c r="HY191" s="25"/>
      <c r="HZ191" s="25"/>
      <c r="IA191" s="25"/>
      <c r="IB191" s="25"/>
      <c r="IC191" s="25"/>
      <c r="ID191" s="25"/>
      <c r="IE191" s="25"/>
      <c r="IF191" s="25"/>
      <c r="IG191" s="25"/>
      <c r="IH191" s="25"/>
      <c r="II191" s="25"/>
      <c r="IJ191" s="25"/>
      <c r="IK191" s="25"/>
      <c r="IL191" s="25"/>
      <c r="IM191" s="25"/>
    </row>
    <row r="192" spans="1:247" ht="31.5" x14ac:dyDescent="0.25">
      <c r="A192" s="10" t="s">
        <v>327</v>
      </c>
      <c r="B192" s="11" t="s">
        <v>328</v>
      </c>
      <c r="C192" s="12">
        <f>SUM(C193:C234)</f>
        <v>2844693.6999999997</v>
      </c>
      <c r="D192" s="12">
        <f>SUM(D193:D234)</f>
        <v>2836424.7999999993</v>
      </c>
      <c r="E192" s="13">
        <f t="shared" si="7"/>
        <v>-8268.9000000003725</v>
      </c>
      <c r="F192" s="13"/>
      <c r="G192" s="12">
        <f>SUM(G193:G234)</f>
        <v>2816029.3999999994</v>
      </c>
      <c r="H192" s="12">
        <f>SUM(H193:H234)</f>
        <v>2816029.3999999994</v>
      </c>
      <c r="I192" s="13">
        <f t="shared" si="10"/>
        <v>0</v>
      </c>
      <c r="J192" s="12">
        <f>SUM(J193:J234)</f>
        <v>2869192.4000000004</v>
      </c>
      <c r="K192" s="12">
        <f>SUM(K193:K234)</f>
        <v>2869192.4000000004</v>
      </c>
      <c r="L192" s="13">
        <f t="shared" si="8"/>
        <v>0</v>
      </c>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c r="FF192" s="25"/>
      <c r="FG192" s="25"/>
      <c r="FH192" s="25"/>
      <c r="FI192" s="25"/>
      <c r="FJ192" s="25"/>
      <c r="FK192" s="25"/>
      <c r="FL192" s="25"/>
      <c r="FM192" s="25"/>
      <c r="FN192" s="25"/>
      <c r="FO192" s="25"/>
      <c r="FP192" s="25"/>
      <c r="FQ192" s="25"/>
      <c r="FR192" s="25"/>
      <c r="FS192" s="25"/>
      <c r="FT192" s="25"/>
      <c r="FU192" s="25"/>
      <c r="FV192" s="25"/>
      <c r="FW192" s="25"/>
      <c r="FX192" s="25"/>
      <c r="FY192" s="25"/>
      <c r="FZ192" s="25"/>
      <c r="GA192" s="25"/>
      <c r="GB192" s="25"/>
      <c r="GC192" s="25"/>
      <c r="GD192" s="25"/>
      <c r="GE192" s="25"/>
      <c r="GF192" s="25"/>
      <c r="GG192" s="25"/>
      <c r="GH192" s="25"/>
      <c r="GI192" s="25"/>
      <c r="GJ192" s="25"/>
      <c r="GK192" s="25"/>
      <c r="GL192" s="25"/>
      <c r="GM192" s="25"/>
      <c r="GN192" s="25"/>
      <c r="GO192" s="25"/>
      <c r="GP192" s="25"/>
      <c r="GQ192" s="25"/>
      <c r="GR192" s="25"/>
      <c r="GS192" s="25"/>
      <c r="GT192" s="25"/>
      <c r="GU192" s="25"/>
      <c r="GV192" s="25"/>
      <c r="GW192" s="25"/>
      <c r="GX192" s="25"/>
      <c r="GY192" s="25"/>
      <c r="GZ192" s="25"/>
      <c r="HA192" s="25"/>
      <c r="HB192" s="25"/>
      <c r="HC192" s="25"/>
      <c r="HD192" s="25"/>
      <c r="HE192" s="25"/>
      <c r="HF192" s="25"/>
      <c r="HG192" s="25"/>
      <c r="HH192" s="25"/>
      <c r="HI192" s="25"/>
      <c r="HJ192" s="25"/>
      <c r="HK192" s="25"/>
      <c r="HL192" s="25"/>
      <c r="HM192" s="25"/>
      <c r="HN192" s="25"/>
      <c r="HO192" s="25"/>
      <c r="HP192" s="25"/>
      <c r="HQ192" s="25"/>
      <c r="HR192" s="25"/>
      <c r="HS192" s="25"/>
      <c r="HT192" s="25"/>
      <c r="HU192" s="25"/>
      <c r="HV192" s="25"/>
      <c r="HW192" s="25"/>
      <c r="HX192" s="25"/>
      <c r="HY192" s="25"/>
      <c r="HZ192" s="25"/>
      <c r="IA192" s="25"/>
      <c r="IB192" s="25"/>
      <c r="IC192" s="25"/>
      <c r="ID192" s="25"/>
      <c r="IE192" s="25"/>
      <c r="IF192" s="25"/>
      <c r="IG192" s="25"/>
      <c r="IH192" s="25"/>
      <c r="II192" s="25"/>
      <c r="IJ192" s="25"/>
      <c r="IK192" s="25"/>
      <c r="IL192" s="25"/>
      <c r="IM192" s="25"/>
    </row>
    <row r="193" spans="1:247" ht="47.25" x14ac:dyDescent="0.25">
      <c r="A193" s="9" t="s">
        <v>329</v>
      </c>
      <c r="B193" s="32" t="s">
        <v>330</v>
      </c>
      <c r="C193" s="13">
        <v>9225.9</v>
      </c>
      <c r="D193" s="13">
        <v>9281.9</v>
      </c>
      <c r="E193" s="13">
        <f t="shared" si="7"/>
        <v>56</v>
      </c>
      <c r="F193" s="13" t="s">
        <v>299</v>
      </c>
      <c r="G193" s="20">
        <v>11117.9</v>
      </c>
      <c r="H193" s="20">
        <v>11117.9</v>
      </c>
      <c r="I193" s="13">
        <f t="shared" si="10"/>
        <v>0</v>
      </c>
      <c r="J193" s="20">
        <v>11480.2</v>
      </c>
      <c r="K193" s="20">
        <v>11480.2</v>
      </c>
      <c r="L193" s="13">
        <f t="shared" si="8"/>
        <v>0</v>
      </c>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c r="FF193" s="25"/>
      <c r="FG193" s="25"/>
      <c r="FH193" s="25"/>
      <c r="FI193" s="25"/>
      <c r="FJ193" s="25"/>
      <c r="FK193" s="25"/>
      <c r="FL193" s="25"/>
      <c r="FM193" s="25"/>
      <c r="FN193" s="25"/>
      <c r="FO193" s="25"/>
      <c r="FP193" s="25"/>
      <c r="FQ193" s="25"/>
      <c r="FR193" s="25"/>
      <c r="FS193" s="25"/>
      <c r="FT193" s="25"/>
      <c r="FU193" s="25"/>
      <c r="FV193" s="25"/>
      <c r="FW193" s="25"/>
      <c r="FX193" s="25"/>
      <c r="FY193" s="25"/>
      <c r="FZ193" s="25"/>
      <c r="GA193" s="25"/>
      <c r="GB193" s="25"/>
      <c r="GC193" s="25"/>
      <c r="GD193" s="25"/>
      <c r="GE193" s="25"/>
      <c r="GF193" s="25"/>
      <c r="GG193" s="25"/>
      <c r="GH193" s="25"/>
      <c r="GI193" s="25"/>
      <c r="GJ193" s="25"/>
      <c r="GK193" s="25"/>
      <c r="GL193" s="25"/>
      <c r="GM193" s="25"/>
      <c r="GN193" s="25"/>
      <c r="GO193" s="25"/>
      <c r="GP193" s="25"/>
      <c r="GQ193" s="25"/>
      <c r="GR193" s="25"/>
      <c r="GS193" s="25"/>
      <c r="GT193" s="25"/>
      <c r="GU193" s="25"/>
      <c r="GV193" s="25"/>
      <c r="GW193" s="25"/>
      <c r="GX193" s="25"/>
      <c r="GY193" s="25"/>
      <c r="GZ193" s="25"/>
      <c r="HA193" s="25"/>
      <c r="HB193" s="25"/>
      <c r="HC193" s="25"/>
      <c r="HD193" s="25"/>
      <c r="HE193" s="25"/>
      <c r="HF193" s="25"/>
      <c r="HG193" s="25"/>
      <c r="HH193" s="25"/>
      <c r="HI193" s="25"/>
      <c r="HJ193" s="25"/>
      <c r="HK193" s="25"/>
      <c r="HL193" s="25"/>
      <c r="HM193" s="25"/>
      <c r="HN193" s="25"/>
      <c r="HO193" s="25"/>
      <c r="HP193" s="25"/>
      <c r="HQ193" s="25"/>
      <c r="HR193" s="25"/>
      <c r="HS193" s="25"/>
      <c r="HT193" s="25"/>
      <c r="HU193" s="25"/>
      <c r="HV193" s="25"/>
      <c r="HW193" s="25"/>
      <c r="HX193" s="25"/>
      <c r="HY193" s="25"/>
      <c r="HZ193" s="25"/>
      <c r="IA193" s="25"/>
      <c r="IB193" s="25"/>
      <c r="IC193" s="25"/>
      <c r="ID193" s="25"/>
      <c r="IE193" s="25"/>
      <c r="IF193" s="25"/>
      <c r="IG193" s="25"/>
      <c r="IH193" s="25"/>
      <c r="II193" s="25"/>
      <c r="IJ193" s="25"/>
      <c r="IK193" s="25"/>
      <c r="IL193" s="25"/>
      <c r="IM193" s="25"/>
    </row>
    <row r="194" spans="1:247" ht="47.25" x14ac:dyDescent="0.25">
      <c r="A194" s="9" t="s">
        <v>331</v>
      </c>
      <c r="B194" s="32" t="s">
        <v>332</v>
      </c>
      <c r="C194" s="13">
        <v>166607.20000000001</v>
      </c>
      <c r="D194" s="13">
        <v>165565.70000000001</v>
      </c>
      <c r="E194" s="13">
        <f t="shared" si="7"/>
        <v>-1041.5</v>
      </c>
      <c r="F194" s="13" t="s">
        <v>299</v>
      </c>
      <c r="G194" s="20">
        <v>242589.2</v>
      </c>
      <c r="H194" s="20">
        <v>242589.2</v>
      </c>
      <c r="I194" s="13">
        <f t="shared" si="10"/>
        <v>0</v>
      </c>
      <c r="J194" s="20">
        <v>273694.40000000002</v>
      </c>
      <c r="K194" s="20">
        <v>273694.40000000002</v>
      </c>
      <c r="L194" s="13">
        <f t="shared" si="8"/>
        <v>0</v>
      </c>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c r="HZ194" s="25"/>
      <c r="IA194" s="25"/>
      <c r="IB194" s="25"/>
      <c r="IC194" s="25"/>
      <c r="ID194" s="25"/>
      <c r="IE194" s="25"/>
      <c r="IF194" s="25"/>
      <c r="IG194" s="25"/>
      <c r="IH194" s="25"/>
      <c r="II194" s="25"/>
      <c r="IJ194" s="25"/>
      <c r="IK194" s="25"/>
      <c r="IL194" s="25"/>
      <c r="IM194" s="25"/>
    </row>
    <row r="195" spans="1:247" ht="47.25" x14ac:dyDescent="0.25">
      <c r="A195" s="9" t="s">
        <v>333</v>
      </c>
      <c r="B195" s="32" t="s">
        <v>334</v>
      </c>
      <c r="C195" s="13">
        <v>1066</v>
      </c>
      <c r="D195" s="13">
        <v>1066</v>
      </c>
      <c r="E195" s="13">
        <f t="shared" si="7"/>
        <v>0</v>
      </c>
      <c r="F195" s="13"/>
      <c r="G195" s="13">
        <v>1066</v>
      </c>
      <c r="H195" s="13">
        <v>1066</v>
      </c>
      <c r="I195" s="13">
        <f t="shared" si="10"/>
        <v>0</v>
      </c>
      <c r="J195" s="13">
        <v>1066</v>
      </c>
      <c r="K195" s="13">
        <v>1066</v>
      </c>
      <c r="L195" s="13">
        <f>K195-J195</f>
        <v>0</v>
      </c>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c r="HZ195" s="25"/>
      <c r="IA195" s="25"/>
      <c r="IB195" s="25"/>
      <c r="IC195" s="25"/>
      <c r="ID195" s="25"/>
      <c r="IE195" s="25"/>
      <c r="IF195" s="25"/>
      <c r="IG195" s="25"/>
      <c r="IH195" s="25"/>
      <c r="II195" s="25"/>
      <c r="IJ195" s="25"/>
      <c r="IK195" s="25"/>
      <c r="IL195" s="25"/>
      <c r="IM195" s="25"/>
    </row>
    <row r="196" spans="1:247" ht="63" x14ac:dyDescent="0.25">
      <c r="A196" s="9" t="s">
        <v>333</v>
      </c>
      <c r="B196" s="32" t="s">
        <v>335</v>
      </c>
      <c r="C196" s="13">
        <v>3972.5</v>
      </c>
      <c r="D196" s="13">
        <v>3972.5</v>
      </c>
      <c r="E196" s="13">
        <f t="shared" si="7"/>
        <v>0</v>
      </c>
      <c r="F196" s="13"/>
      <c r="G196" s="13">
        <v>3972.5</v>
      </c>
      <c r="H196" s="13">
        <v>3972.5</v>
      </c>
      <c r="I196" s="13">
        <f t="shared" si="10"/>
        <v>0</v>
      </c>
      <c r="J196" s="13">
        <v>3972.5</v>
      </c>
      <c r="K196" s="13">
        <v>3972.5</v>
      </c>
      <c r="L196" s="13">
        <f t="shared" si="8"/>
        <v>0</v>
      </c>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c r="HZ196" s="25"/>
      <c r="IA196" s="25"/>
      <c r="IB196" s="25"/>
      <c r="IC196" s="25"/>
      <c r="ID196" s="25"/>
      <c r="IE196" s="25"/>
      <c r="IF196" s="25"/>
      <c r="IG196" s="25"/>
      <c r="IH196" s="25"/>
      <c r="II196" s="25"/>
      <c r="IJ196" s="25"/>
      <c r="IK196" s="25"/>
      <c r="IL196" s="25"/>
      <c r="IM196" s="25"/>
    </row>
    <row r="197" spans="1:247" ht="63" x14ac:dyDescent="0.25">
      <c r="A197" s="9" t="s">
        <v>333</v>
      </c>
      <c r="B197" s="32" t="s">
        <v>336</v>
      </c>
      <c r="C197" s="13">
        <v>236.4</v>
      </c>
      <c r="D197" s="13">
        <v>236.4</v>
      </c>
      <c r="E197" s="13">
        <f t="shared" si="7"/>
        <v>0</v>
      </c>
      <c r="F197" s="13"/>
      <c r="G197" s="13">
        <v>236.4</v>
      </c>
      <c r="H197" s="13">
        <v>236.4</v>
      </c>
      <c r="I197" s="13">
        <f t="shared" si="10"/>
        <v>0</v>
      </c>
      <c r="J197" s="13">
        <v>236.4</v>
      </c>
      <c r="K197" s="13">
        <v>236.4</v>
      </c>
      <c r="L197" s="13">
        <f t="shared" si="8"/>
        <v>0</v>
      </c>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c r="FF197" s="25"/>
      <c r="FG197" s="25"/>
      <c r="FH197" s="25"/>
      <c r="FI197" s="25"/>
      <c r="FJ197" s="25"/>
      <c r="FK197" s="25"/>
      <c r="FL197" s="25"/>
      <c r="FM197" s="25"/>
      <c r="FN197" s="25"/>
      <c r="FO197" s="25"/>
      <c r="FP197" s="25"/>
      <c r="FQ197" s="25"/>
      <c r="FR197" s="25"/>
      <c r="FS197" s="25"/>
      <c r="FT197" s="25"/>
      <c r="FU197" s="25"/>
      <c r="FV197" s="25"/>
      <c r="FW197" s="25"/>
      <c r="FX197" s="25"/>
      <c r="FY197" s="25"/>
      <c r="FZ197" s="25"/>
      <c r="GA197" s="25"/>
      <c r="GB197" s="25"/>
      <c r="GC197" s="25"/>
      <c r="GD197" s="25"/>
      <c r="GE197" s="25"/>
      <c r="GF197" s="25"/>
      <c r="GG197" s="25"/>
      <c r="GH197" s="25"/>
      <c r="GI197" s="25"/>
      <c r="GJ197" s="25"/>
      <c r="GK197" s="25"/>
      <c r="GL197" s="25"/>
      <c r="GM197" s="25"/>
      <c r="GN197" s="25"/>
      <c r="GO197" s="25"/>
      <c r="GP197" s="25"/>
      <c r="GQ197" s="25"/>
      <c r="GR197" s="25"/>
      <c r="GS197" s="25"/>
      <c r="GT197" s="25"/>
      <c r="GU197" s="25"/>
      <c r="GV197" s="25"/>
      <c r="GW197" s="25"/>
      <c r="GX197" s="25"/>
      <c r="GY197" s="25"/>
      <c r="GZ197" s="25"/>
      <c r="HA197" s="25"/>
      <c r="HB197" s="25"/>
      <c r="HC197" s="25"/>
      <c r="HD197" s="25"/>
      <c r="HE197" s="25"/>
      <c r="HF197" s="25"/>
      <c r="HG197" s="25"/>
      <c r="HH197" s="25"/>
      <c r="HI197" s="25"/>
      <c r="HJ197" s="25"/>
      <c r="HK197" s="25"/>
      <c r="HL197" s="25"/>
      <c r="HM197" s="25"/>
      <c r="HN197" s="25"/>
      <c r="HO197" s="25"/>
      <c r="HP197" s="25"/>
      <c r="HQ197" s="25"/>
      <c r="HR197" s="25"/>
      <c r="HS197" s="25"/>
      <c r="HT197" s="25"/>
      <c r="HU197" s="25"/>
      <c r="HV197" s="25"/>
      <c r="HW197" s="25"/>
      <c r="HX197" s="25"/>
      <c r="HY197" s="25"/>
      <c r="HZ197" s="25"/>
      <c r="IA197" s="25"/>
      <c r="IB197" s="25"/>
      <c r="IC197" s="25"/>
      <c r="ID197" s="25"/>
      <c r="IE197" s="25"/>
      <c r="IF197" s="25"/>
      <c r="IG197" s="25"/>
      <c r="IH197" s="25"/>
      <c r="II197" s="25"/>
      <c r="IJ197" s="25"/>
      <c r="IK197" s="25"/>
      <c r="IL197" s="25"/>
      <c r="IM197" s="25"/>
    </row>
    <row r="198" spans="1:247" ht="78.75" x14ac:dyDescent="0.25">
      <c r="A198" s="9" t="s">
        <v>333</v>
      </c>
      <c r="B198" s="32" t="s">
        <v>337</v>
      </c>
      <c r="C198" s="13">
        <v>120.7</v>
      </c>
      <c r="D198" s="13">
        <v>120.7</v>
      </c>
      <c r="E198" s="13">
        <f t="shared" si="7"/>
        <v>0</v>
      </c>
      <c r="F198" s="13"/>
      <c r="G198" s="20">
        <v>110.1</v>
      </c>
      <c r="H198" s="20">
        <v>110.1</v>
      </c>
      <c r="I198" s="13">
        <f t="shared" si="10"/>
        <v>0</v>
      </c>
      <c r="J198" s="20">
        <v>110.1</v>
      </c>
      <c r="K198" s="20">
        <v>110.1</v>
      </c>
      <c r="L198" s="13">
        <f t="shared" si="8"/>
        <v>0</v>
      </c>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c r="FF198" s="25"/>
      <c r="FG198" s="25"/>
      <c r="FH198" s="25"/>
      <c r="FI198" s="25"/>
      <c r="FJ198" s="25"/>
      <c r="FK198" s="25"/>
      <c r="FL198" s="25"/>
      <c r="FM198" s="25"/>
      <c r="FN198" s="25"/>
      <c r="FO198" s="25"/>
      <c r="FP198" s="25"/>
      <c r="FQ198" s="25"/>
      <c r="FR198" s="25"/>
      <c r="FS198" s="25"/>
      <c r="FT198" s="25"/>
      <c r="FU198" s="25"/>
      <c r="FV198" s="25"/>
      <c r="FW198" s="25"/>
      <c r="FX198" s="25"/>
      <c r="FY198" s="25"/>
      <c r="FZ198" s="25"/>
      <c r="GA198" s="25"/>
      <c r="GB198" s="25"/>
      <c r="GC198" s="25"/>
      <c r="GD198" s="25"/>
      <c r="GE198" s="25"/>
      <c r="GF198" s="25"/>
      <c r="GG198" s="25"/>
      <c r="GH198" s="25"/>
      <c r="GI198" s="25"/>
      <c r="GJ198" s="25"/>
      <c r="GK198" s="25"/>
      <c r="GL198" s="25"/>
      <c r="GM198" s="25"/>
      <c r="GN198" s="25"/>
      <c r="GO198" s="25"/>
      <c r="GP198" s="25"/>
      <c r="GQ198" s="25"/>
      <c r="GR198" s="25"/>
      <c r="GS198" s="25"/>
      <c r="GT198" s="25"/>
      <c r="GU198" s="25"/>
      <c r="GV198" s="25"/>
      <c r="GW198" s="25"/>
      <c r="GX198" s="25"/>
      <c r="GY198" s="25"/>
      <c r="GZ198" s="25"/>
      <c r="HA198" s="25"/>
      <c r="HB198" s="25"/>
      <c r="HC198" s="25"/>
      <c r="HD198" s="25"/>
      <c r="HE198" s="25"/>
      <c r="HF198" s="25"/>
      <c r="HG198" s="25"/>
      <c r="HH198" s="25"/>
      <c r="HI198" s="25"/>
      <c r="HJ198" s="25"/>
      <c r="HK198" s="25"/>
      <c r="HL198" s="25"/>
      <c r="HM198" s="25"/>
      <c r="HN198" s="25"/>
      <c r="HO198" s="25"/>
      <c r="HP198" s="25"/>
      <c r="HQ198" s="25"/>
      <c r="HR198" s="25"/>
      <c r="HS198" s="25"/>
      <c r="HT198" s="25"/>
      <c r="HU198" s="25"/>
      <c r="HV198" s="25"/>
      <c r="HW198" s="25"/>
      <c r="HX198" s="25"/>
      <c r="HY198" s="25"/>
      <c r="HZ198" s="25"/>
      <c r="IA198" s="25"/>
      <c r="IB198" s="25"/>
      <c r="IC198" s="25"/>
      <c r="ID198" s="25"/>
      <c r="IE198" s="25"/>
      <c r="IF198" s="25"/>
      <c r="IG198" s="25"/>
      <c r="IH198" s="25"/>
      <c r="II198" s="25"/>
      <c r="IJ198" s="25"/>
      <c r="IK198" s="25"/>
      <c r="IL198" s="25"/>
      <c r="IM198" s="25"/>
    </row>
    <row r="199" spans="1:247" ht="63" x14ac:dyDescent="0.25">
      <c r="A199" s="9" t="s">
        <v>333</v>
      </c>
      <c r="B199" s="32" t="s">
        <v>338</v>
      </c>
      <c r="C199" s="13">
        <v>458.1</v>
      </c>
      <c r="D199" s="13">
        <v>458.1</v>
      </c>
      <c r="E199" s="13">
        <f t="shared" si="7"/>
        <v>0</v>
      </c>
      <c r="F199" s="13"/>
      <c r="G199" s="20">
        <v>418.5</v>
      </c>
      <c r="H199" s="20">
        <v>418.5</v>
      </c>
      <c r="I199" s="13">
        <f t="shared" si="10"/>
        <v>0</v>
      </c>
      <c r="J199" s="20">
        <v>418.5</v>
      </c>
      <c r="K199" s="20">
        <v>418.5</v>
      </c>
      <c r="L199" s="13">
        <f t="shared" si="8"/>
        <v>0</v>
      </c>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c r="HZ199" s="25"/>
      <c r="IA199" s="25"/>
      <c r="IB199" s="25"/>
      <c r="IC199" s="25"/>
      <c r="ID199" s="25"/>
      <c r="IE199" s="25"/>
      <c r="IF199" s="25"/>
      <c r="IG199" s="25"/>
      <c r="IH199" s="25"/>
      <c r="II199" s="25"/>
      <c r="IJ199" s="25"/>
      <c r="IK199" s="25"/>
      <c r="IL199" s="25"/>
      <c r="IM199" s="25"/>
    </row>
    <row r="200" spans="1:247" ht="78.75" x14ac:dyDescent="0.25">
      <c r="A200" s="9" t="s">
        <v>339</v>
      </c>
      <c r="B200" s="32" t="s">
        <v>340</v>
      </c>
      <c r="C200" s="13">
        <v>56400</v>
      </c>
      <c r="D200" s="13">
        <v>56400</v>
      </c>
      <c r="E200" s="13">
        <f t="shared" si="7"/>
        <v>0</v>
      </c>
      <c r="F200" s="13"/>
      <c r="G200" s="20">
        <v>81876.5</v>
      </c>
      <c r="H200" s="20">
        <v>81876.5</v>
      </c>
      <c r="I200" s="13">
        <f t="shared" si="10"/>
        <v>0</v>
      </c>
      <c r="J200" s="20">
        <v>82827.199999999997</v>
      </c>
      <c r="K200" s="20">
        <v>82827.199999999997</v>
      </c>
      <c r="L200" s="13">
        <f t="shared" si="8"/>
        <v>0</v>
      </c>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c r="HZ200" s="25"/>
      <c r="IA200" s="25"/>
      <c r="IB200" s="25"/>
      <c r="IC200" s="25"/>
      <c r="ID200" s="25"/>
      <c r="IE200" s="25"/>
      <c r="IF200" s="25"/>
      <c r="IG200" s="25"/>
      <c r="IH200" s="25"/>
      <c r="II200" s="25"/>
      <c r="IJ200" s="25"/>
      <c r="IK200" s="25"/>
      <c r="IL200" s="25"/>
      <c r="IM200" s="25"/>
    </row>
    <row r="201" spans="1:247" ht="63" x14ac:dyDescent="0.25">
      <c r="A201" s="9" t="s">
        <v>339</v>
      </c>
      <c r="B201" s="32" t="s">
        <v>341</v>
      </c>
      <c r="C201" s="13">
        <v>7503.1</v>
      </c>
      <c r="D201" s="13">
        <v>8080.1</v>
      </c>
      <c r="E201" s="13">
        <f t="shared" ref="E201:E255" si="11">D201-C201</f>
        <v>577</v>
      </c>
      <c r="F201" s="13" t="s">
        <v>299</v>
      </c>
      <c r="G201" s="20">
        <v>6803</v>
      </c>
      <c r="H201" s="20">
        <v>6803</v>
      </c>
      <c r="I201" s="13">
        <f t="shared" si="10"/>
        <v>0</v>
      </c>
      <c r="J201" s="20">
        <v>6803</v>
      </c>
      <c r="K201" s="20">
        <v>6803</v>
      </c>
      <c r="L201" s="13">
        <f t="shared" si="8"/>
        <v>0</v>
      </c>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c r="FG201" s="25"/>
      <c r="FH201" s="25"/>
      <c r="FI201" s="25"/>
      <c r="FJ201" s="25"/>
      <c r="FK201" s="25"/>
      <c r="FL201" s="25"/>
      <c r="FM201" s="25"/>
      <c r="FN201" s="25"/>
      <c r="FO201" s="25"/>
      <c r="FP201" s="25"/>
      <c r="FQ201" s="25"/>
      <c r="FR201" s="25"/>
      <c r="FS201" s="25"/>
      <c r="FT201" s="25"/>
      <c r="FU201" s="25"/>
      <c r="FV201" s="25"/>
      <c r="FW201" s="25"/>
      <c r="FX201" s="25"/>
      <c r="FY201" s="25"/>
      <c r="FZ201" s="25"/>
      <c r="GA201" s="25"/>
      <c r="GB201" s="25"/>
      <c r="GC201" s="25"/>
      <c r="GD201" s="25"/>
      <c r="GE201" s="25"/>
      <c r="GF201" s="25"/>
      <c r="GG201" s="25"/>
      <c r="GH201" s="25"/>
      <c r="GI201" s="25"/>
      <c r="GJ201" s="25"/>
      <c r="GK201" s="25"/>
      <c r="GL201" s="25"/>
      <c r="GM201" s="25"/>
      <c r="GN201" s="25"/>
      <c r="GO201" s="25"/>
      <c r="GP201" s="25"/>
      <c r="GQ201" s="25"/>
      <c r="GR201" s="25"/>
      <c r="GS201" s="25"/>
      <c r="GT201" s="25"/>
      <c r="GU201" s="25"/>
      <c r="GV201" s="25"/>
      <c r="GW201" s="25"/>
      <c r="GX201" s="25"/>
      <c r="GY201" s="25"/>
      <c r="GZ201" s="25"/>
      <c r="HA201" s="25"/>
      <c r="HB201" s="25"/>
      <c r="HC201" s="25"/>
      <c r="HD201" s="25"/>
      <c r="HE201" s="25"/>
      <c r="HF201" s="25"/>
      <c r="HG201" s="25"/>
      <c r="HH201" s="25"/>
      <c r="HI201" s="25"/>
      <c r="HJ201" s="25"/>
      <c r="HK201" s="25"/>
      <c r="HL201" s="25"/>
      <c r="HM201" s="25"/>
      <c r="HN201" s="25"/>
      <c r="HO201" s="25"/>
      <c r="HP201" s="25"/>
      <c r="HQ201" s="25"/>
      <c r="HR201" s="25"/>
      <c r="HS201" s="25"/>
      <c r="HT201" s="25"/>
      <c r="HU201" s="25"/>
      <c r="HV201" s="25"/>
      <c r="HW201" s="25"/>
      <c r="HX201" s="25"/>
      <c r="HY201" s="25"/>
      <c r="HZ201" s="25"/>
      <c r="IA201" s="25"/>
      <c r="IB201" s="25"/>
      <c r="IC201" s="25"/>
      <c r="ID201" s="25"/>
      <c r="IE201" s="25"/>
      <c r="IF201" s="25"/>
      <c r="IG201" s="25"/>
      <c r="IH201" s="25"/>
      <c r="II201" s="25"/>
      <c r="IJ201" s="25"/>
      <c r="IK201" s="25"/>
      <c r="IL201" s="25"/>
      <c r="IM201" s="25"/>
    </row>
    <row r="202" spans="1:247" ht="47.25" x14ac:dyDescent="0.25">
      <c r="A202" s="9" t="s">
        <v>339</v>
      </c>
      <c r="B202" s="32" t="s">
        <v>342</v>
      </c>
      <c r="C202" s="13">
        <v>59263</v>
      </c>
      <c r="D202" s="13">
        <v>59263</v>
      </c>
      <c r="E202" s="13">
        <f t="shared" si="11"/>
        <v>0</v>
      </c>
      <c r="F202" s="13"/>
      <c r="G202" s="20">
        <v>61633.5</v>
      </c>
      <c r="H202" s="20">
        <v>61633.5</v>
      </c>
      <c r="I202" s="13">
        <f t="shared" si="10"/>
        <v>0</v>
      </c>
      <c r="J202" s="20">
        <v>64098.9</v>
      </c>
      <c r="K202" s="20">
        <v>64098.9</v>
      </c>
      <c r="L202" s="13">
        <f t="shared" si="8"/>
        <v>0</v>
      </c>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c r="HZ202" s="25"/>
      <c r="IA202" s="25"/>
      <c r="IB202" s="25"/>
      <c r="IC202" s="25"/>
      <c r="ID202" s="25"/>
      <c r="IE202" s="25"/>
      <c r="IF202" s="25"/>
      <c r="IG202" s="25"/>
      <c r="IH202" s="25"/>
      <c r="II202" s="25"/>
      <c r="IJ202" s="25"/>
      <c r="IK202" s="25"/>
      <c r="IL202" s="25"/>
      <c r="IM202" s="25"/>
    </row>
    <row r="203" spans="1:247" ht="63" x14ac:dyDescent="0.25">
      <c r="A203" s="9" t="s">
        <v>339</v>
      </c>
      <c r="B203" s="32" t="s">
        <v>343</v>
      </c>
      <c r="C203" s="13">
        <v>26474</v>
      </c>
      <c r="D203" s="13">
        <v>25424</v>
      </c>
      <c r="E203" s="13">
        <f t="shared" si="11"/>
        <v>-1050</v>
      </c>
      <c r="F203" s="13"/>
      <c r="G203" s="20">
        <v>27533</v>
      </c>
      <c r="H203" s="20">
        <v>27533</v>
      </c>
      <c r="I203" s="13">
        <f t="shared" si="10"/>
        <v>0</v>
      </c>
      <c r="J203" s="20">
        <v>28634.3</v>
      </c>
      <c r="K203" s="20">
        <v>28634.3</v>
      </c>
      <c r="L203" s="13">
        <f t="shared" si="8"/>
        <v>0</v>
      </c>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c r="HZ203" s="25"/>
      <c r="IA203" s="25"/>
      <c r="IB203" s="25"/>
      <c r="IC203" s="25"/>
      <c r="ID203" s="25"/>
      <c r="IE203" s="25"/>
      <c r="IF203" s="25"/>
      <c r="IG203" s="25"/>
      <c r="IH203" s="25"/>
      <c r="II203" s="25"/>
      <c r="IJ203" s="25"/>
      <c r="IK203" s="25"/>
      <c r="IL203" s="25"/>
      <c r="IM203" s="25"/>
    </row>
    <row r="204" spans="1:247" ht="189" x14ac:dyDescent="0.25">
      <c r="A204" s="9" t="s">
        <v>339</v>
      </c>
      <c r="B204" s="32" t="s">
        <v>344</v>
      </c>
      <c r="C204" s="13">
        <v>331</v>
      </c>
      <c r="D204" s="13">
        <v>273.60000000000002</v>
      </c>
      <c r="E204" s="13">
        <f t="shared" si="11"/>
        <v>-57.399999999999977</v>
      </c>
      <c r="F204" s="13" t="s">
        <v>345</v>
      </c>
      <c r="G204" s="20"/>
      <c r="H204" s="20"/>
      <c r="I204" s="13">
        <f t="shared" si="10"/>
        <v>0</v>
      </c>
      <c r="J204" s="20"/>
      <c r="K204" s="20"/>
      <c r="L204" s="13">
        <f t="shared" ref="L204:L234" si="12">K204-J204</f>
        <v>0</v>
      </c>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c r="HZ204" s="25"/>
      <c r="IA204" s="25"/>
      <c r="IB204" s="25"/>
      <c r="IC204" s="25"/>
      <c r="ID204" s="25"/>
      <c r="IE204" s="25"/>
      <c r="IF204" s="25"/>
      <c r="IG204" s="25"/>
      <c r="IH204" s="25"/>
      <c r="II204" s="25"/>
      <c r="IJ204" s="25"/>
      <c r="IK204" s="25"/>
      <c r="IL204" s="25"/>
      <c r="IM204" s="25"/>
    </row>
    <row r="205" spans="1:247" ht="63" x14ac:dyDescent="0.25">
      <c r="A205" s="9" t="s">
        <v>339</v>
      </c>
      <c r="B205" s="32" t="s">
        <v>346</v>
      </c>
      <c r="C205" s="13">
        <v>178499.20000000001</v>
      </c>
      <c r="D205" s="13">
        <v>170694.8</v>
      </c>
      <c r="E205" s="13">
        <f t="shared" si="11"/>
        <v>-7804.4000000000233</v>
      </c>
      <c r="F205" s="13" t="s">
        <v>299</v>
      </c>
      <c r="G205" s="20">
        <v>192064.8</v>
      </c>
      <c r="H205" s="20">
        <v>192064.8</v>
      </c>
      <c r="I205" s="13">
        <f t="shared" si="10"/>
        <v>0</v>
      </c>
      <c r="J205" s="20">
        <v>199747.4</v>
      </c>
      <c r="K205" s="20">
        <v>199747.4</v>
      </c>
      <c r="L205" s="13">
        <f t="shared" si="12"/>
        <v>0</v>
      </c>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c r="HZ205" s="25"/>
      <c r="IA205" s="25"/>
      <c r="IB205" s="25"/>
      <c r="IC205" s="25"/>
      <c r="ID205" s="25"/>
      <c r="IE205" s="25"/>
      <c r="IF205" s="25"/>
      <c r="IG205" s="25"/>
      <c r="IH205" s="25"/>
      <c r="II205" s="25"/>
      <c r="IJ205" s="25"/>
      <c r="IK205" s="25"/>
      <c r="IL205" s="25"/>
      <c r="IM205" s="25"/>
    </row>
    <row r="206" spans="1:247" ht="63" x14ac:dyDescent="0.25">
      <c r="A206" s="9" t="s">
        <v>339</v>
      </c>
      <c r="B206" s="32" t="s">
        <v>347</v>
      </c>
      <c r="C206" s="13">
        <v>133158.5</v>
      </c>
      <c r="D206" s="13">
        <v>122822</v>
      </c>
      <c r="E206" s="13">
        <f t="shared" si="11"/>
        <v>-10336.5</v>
      </c>
      <c r="F206" s="13"/>
      <c r="G206" s="20">
        <v>138326</v>
      </c>
      <c r="H206" s="20">
        <v>138326</v>
      </c>
      <c r="I206" s="13">
        <f t="shared" si="10"/>
        <v>0</v>
      </c>
      <c r="J206" s="20">
        <v>143700.29999999999</v>
      </c>
      <c r="K206" s="20">
        <v>143700.29999999999</v>
      </c>
      <c r="L206" s="13">
        <f t="shared" si="12"/>
        <v>0</v>
      </c>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25"/>
      <c r="DS206" s="25"/>
      <c r="DT206" s="25"/>
      <c r="DU206" s="25"/>
      <c r="DV206" s="25"/>
      <c r="DW206" s="25"/>
      <c r="DX206" s="25"/>
      <c r="DY206" s="25"/>
      <c r="DZ206" s="25"/>
      <c r="EA206" s="25"/>
      <c r="EB206" s="25"/>
      <c r="EC206" s="25"/>
      <c r="ED206" s="25"/>
      <c r="EE206" s="25"/>
      <c r="EF206" s="25"/>
      <c r="EG206" s="25"/>
      <c r="EH206" s="25"/>
      <c r="EI206" s="25"/>
      <c r="EJ206" s="25"/>
      <c r="EK206" s="25"/>
      <c r="EL206" s="25"/>
      <c r="EM206" s="25"/>
      <c r="EN206" s="25"/>
      <c r="EO206" s="25"/>
      <c r="EP206" s="25"/>
      <c r="EQ206" s="25"/>
      <c r="ER206" s="25"/>
      <c r="ES206" s="25"/>
      <c r="ET206" s="25"/>
      <c r="EU206" s="25"/>
      <c r="EV206" s="25"/>
      <c r="EW206" s="25"/>
      <c r="EX206" s="25"/>
      <c r="EY206" s="25"/>
      <c r="EZ206" s="25"/>
      <c r="FA206" s="25"/>
      <c r="FB206" s="25"/>
      <c r="FC206" s="25"/>
      <c r="FD206" s="25"/>
      <c r="FE206" s="25"/>
      <c r="FF206" s="25"/>
      <c r="FG206" s="25"/>
      <c r="FH206" s="25"/>
      <c r="FI206" s="25"/>
      <c r="FJ206" s="25"/>
      <c r="FK206" s="25"/>
      <c r="FL206" s="25"/>
      <c r="FM206" s="25"/>
      <c r="FN206" s="25"/>
      <c r="FO206" s="25"/>
      <c r="FP206" s="25"/>
      <c r="FQ206" s="25"/>
      <c r="FR206" s="25"/>
      <c r="FS206" s="25"/>
      <c r="FT206" s="25"/>
      <c r="FU206" s="25"/>
      <c r="FV206" s="25"/>
      <c r="FW206" s="25"/>
      <c r="FX206" s="25"/>
      <c r="FY206" s="25"/>
      <c r="FZ206" s="25"/>
      <c r="GA206" s="25"/>
      <c r="GB206" s="25"/>
      <c r="GC206" s="25"/>
      <c r="GD206" s="25"/>
      <c r="GE206" s="25"/>
      <c r="GF206" s="25"/>
      <c r="GG206" s="25"/>
      <c r="GH206" s="25"/>
      <c r="GI206" s="25"/>
      <c r="GJ206" s="25"/>
      <c r="GK206" s="25"/>
      <c r="GL206" s="25"/>
      <c r="GM206" s="25"/>
      <c r="GN206" s="25"/>
      <c r="GO206" s="25"/>
      <c r="GP206" s="25"/>
      <c r="GQ206" s="25"/>
      <c r="GR206" s="25"/>
      <c r="GS206" s="25"/>
      <c r="GT206" s="25"/>
      <c r="GU206" s="25"/>
      <c r="GV206" s="25"/>
      <c r="GW206" s="25"/>
      <c r="GX206" s="25"/>
      <c r="GY206" s="25"/>
      <c r="GZ206" s="25"/>
      <c r="HA206" s="25"/>
      <c r="HB206" s="25"/>
      <c r="HC206" s="25"/>
      <c r="HD206" s="25"/>
      <c r="HE206" s="25"/>
      <c r="HF206" s="25"/>
      <c r="HG206" s="25"/>
      <c r="HH206" s="25"/>
      <c r="HI206" s="25"/>
      <c r="HJ206" s="25"/>
      <c r="HK206" s="25"/>
      <c r="HL206" s="25"/>
      <c r="HM206" s="25"/>
      <c r="HN206" s="25"/>
      <c r="HO206" s="25"/>
      <c r="HP206" s="25"/>
      <c r="HQ206" s="25"/>
      <c r="HR206" s="25"/>
      <c r="HS206" s="25"/>
      <c r="HT206" s="25"/>
      <c r="HU206" s="25"/>
      <c r="HV206" s="25"/>
      <c r="HW206" s="25"/>
      <c r="HX206" s="25"/>
      <c r="HY206" s="25"/>
      <c r="HZ206" s="25"/>
      <c r="IA206" s="25"/>
      <c r="IB206" s="25"/>
      <c r="IC206" s="25"/>
      <c r="ID206" s="25"/>
      <c r="IE206" s="25"/>
      <c r="IF206" s="25"/>
      <c r="IG206" s="25"/>
      <c r="IH206" s="25"/>
      <c r="II206" s="25"/>
      <c r="IJ206" s="25"/>
      <c r="IK206" s="25"/>
      <c r="IL206" s="25"/>
      <c r="IM206" s="25"/>
    </row>
    <row r="207" spans="1:247" ht="78.75" x14ac:dyDescent="0.25">
      <c r="A207" s="9" t="s">
        <v>339</v>
      </c>
      <c r="B207" s="32" t="s">
        <v>348</v>
      </c>
      <c r="C207" s="13">
        <v>515.9</v>
      </c>
      <c r="D207" s="13">
        <v>365.9</v>
      </c>
      <c r="E207" s="13">
        <f t="shared" si="11"/>
        <v>-150</v>
      </c>
      <c r="F207" s="13" t="s">
        <v>299</v>
      </c>
      <c r="G207" s="20">
        <v>536.5</v>
      </c>
      <c r="H207" s="20">
        <v>536.5</v>
      </c>
      <c r="I207" s="13">
        <f t="shared" si="10"/>
        <v>0</v>
      </c>
      <c r="J207" s="20">
        <v>558</v>
      </c>
      <c r="K207" s="20">
        <v>558</v>
      </c>
      <c r="L207" s="13">
        <f t="shared" si="12"/>
        <v>0</v>
      </c>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c r="HZ207" s="25"/>
      <c r="IA207" s="25"/>
      <c r="IB207" s="25"/>
      <c r="IC207" s="25"/>
      <c r="ID207" s="25"/>
      <c r="IE207" s="25"/>
      <c r="IF207" s="25"/>
      <c r="IG207" s="25"/>
      <c r="IH207" s="25"/>
      <c r="II207" s="25"/>
      <c r="IJ207" s="25"/>
      <c r="IK207" s="25"/>
      <c r="IL207" s="25"/>
      <c r="IM207" s="25"/>
    </row>
    <row r="208" spans="1:247" ht="78.75" x14ac:dyDescent="0.25">
      <c r="A208" s="9" t="s">
        <v>339</v>
      </c>
      <c r="B208" s="32" t="s">
        <v>349</v>
      </c>
      <c r="C208" s="13">
        <v>27.2</v>
      </c>
      <c r="D208" s="13">
        <v>17.2</v>
      </c>
      <c r="E208" s="13">
        <f t="shared" si="11"/>
        <v>-10</v>
      </c>
      <c r="F208" s="13" t="s">
        <v>299</v>
      </c>
      <c r="G208" s="20">
        <v>27.2</v>
      </c>
      <c r="H208" s="20">
        <v>27.2</v>
      </c>
      <c r="I208" s="13">
        <f t="shared" si="10"/>
        <v>0</v>
      </c>
      <c r="J208" s="20">
        <v>27.2</v>
      </c>
      <c r="K208" s="20">
        <v>27.2</v>
      </c>
      <c r="L208" s="13">
        <f t="shared" si="12"/>
        <v>0</v>
      </c>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c r="FW208" s="25"/>
      <c r="FX208" s="25"/>
      <c r="FY208" s="25"/>
      <c r="FZ208" s="25"/>
      <c r="GA208" s="25"/>
      <c r="GB208" s="25"/>
      <c r="GC208" s="25"/>
      <c r="GD208" s="25"/>
      <c r="GE208" s="25"/>
      <c r="GF208" s="25"/>
      <c r="GG208" s="25"/>
      <c r="GH208" s="25"/>
      <c r="GI208" s="25"/>
      <c r="GJ208" s="25"/>
      <c r="GK208" s="25"/>
      <c r="GL208" s="25"/>
      <c r="GM208" s="25"/>
      <c r="GN208" s="25"/>
      <c r="GO208" s="25"/>
      <c r="GP208" s="25"/>
      <c r="GQ208" s="25"/>
      <c r="GR208" s="25"/>
      <c r="GS208" s="25"/>
      <c r="GT208" s="25"/>
      <c r="GU208" s="25"/>
      <c r="GV208" s="25"/>
      <c r="GW208" s="25"/>
      <c r="GX208" s="25"/>
      <c r="GY208" s="25"/>
      <c r="GZ208" s="25"/>
      <c r="HA208" s="25"/>
      <c r="HB208" s="25"/>
      <c r="HC208" s="25"/>
      <c r="HD208" s="25"/>
      <c r="HE208" s="25"/>
      <c r="HF208" s="25"/>
      <c r="HG208" s="25"/>
      <c r="HH208" s="25"/>
      <c r="HI208" s="25"/>
      <c r="HJ208" s="25"/>
      <c r="HK208" s="25"/>
      <c r="HL208" s="25"/>
      <c r="HM208" s="25"/>
      <c r="HN208" s="25"/>
      <c r="HO208" s="25"/>
      <c r="HP208" s="25"/>
      <c r="HQ208" s="25"/>
      <c r="HR208" s="25"/>
      <c r="HS208" s="25"/>
      <c r="HT208" s="25"/>
      <c r="HU208" s="25"/>
      <c r="HV208" s="25"/>
      <c r="HW208" s="25"/>
      <c r="HX208" s="25"/>
      <c r="HY208" s="25"/>
      <c r="HZ208" s="25"/>
      <c r="IA208" s="25"/>
      <c r="IB208" s="25"/>
      <c r="IC208" s="25"/>
      <c r="ID208" s="25"/>
      <c r="IE208" s="25"/>
      <c r="IF208" s="25"/>
      <c r="IG208" s="25"/>
      <c r="IH208" s="25"/>
      <c r="II208" s="25"/>
      <c r="IJ208" s="25"/>
      <c r="IK208" s="25"/>
      <c r="IL208" s="25"/>
      <c r="IM208" s="25"/>
    </row>
    <row r="209" spans="1:247" ht="94.5" x14ac:dyDescent="0.25">
      <c r="A209" s="9" t="s">
        <v>339</v>
      </c>
      <c r="B209" s="32" t="s">
        <v>350</v>
      </c>
      <c r="C209" s="13">
        <v>11184.5</v>
      </c>
      <c r="D209" s="13">
        <v>10882.5</v>
      </c>
      <c r="E209" s="13">
        <f t="shared" si="11"/>
        <v>-302</v>
      </c>
      <c r="F209" s="13" t="s">
        <v>299</v>
      </c>
      <c r="G209" s="20">
        <v>9557.9</v>
      </c>
      <c r="H209" s="20">
        <v>9557.9</v>
      </c>
      <c r="I209" s="13">
        <f t="shared" si="10"/>
        <v>0</v>
      </c>
      <c r="J209" s="20">
        <v>10991.9</v>
      </c>
      <c r="K209" s="20">
        <v>10991.9</v>
      </c>
      <c r="L209" s="13">
        <f t="shared" si="12"/>
        <v>0</v>
      </c>
    </row>
    <row r="210" spans="1:247" ht="78.75" x14ac:dyDescent="0.25">
      <c r="A210" s="9" t="s">
        <v>339</v>
      </c>
      <c r="B210" s="32" t="s">
        <v>351</v>
      </c>
      <c r="C210" s="13">
        <v>11584.5</v>
      </c>
      <c r="D210" s="13">
        <v>10167.5</v>
      </c>
      <c r="E210" s="13">
        <f t="shared" si="11"/>
        <v>-1417</v>
      </c>
      <c r="F210" s="13" t="s">
        <v>299</v>
      </c>
      <c r="G210" s="20">
        <v>12106.9</v>
      </c>
      <c r="H210" s="20">
        <v>12106.9</v>
      </c>
      <c r="I210" s="13">
        <f t="shared" si="10"/>
        <v>0</v>
      </c>
      <c r="J210" s="20">
        <v>12591.2</v>
      </c>
      <c r="K210" s="20">
        <v>12591.2</v>
      </c>
      <c r="L210" s="13">
        <f t="shared" si="12"/>
        <v>0</v>
      </c>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c r="DN210" s="25"/>
      <c r="DO210" s="25"/>
      <c r="DP210" s="25"/>
      <c r="DQ210" s="25"/>
      <c r="DR210" s="25"/>
      <c r="DS210" s="25"/>
      <c r="DT210" s="25"/>
      <c r="DU210" s="25"/>
      <c r="DV210" s="25"/>
      <c r="DW210" s="25"/>
      <c r="DX210" s="25"/>
      <c r="DY210" s="25"/>
      <c r="DZ210" s="25"/>
      <c r="EA210" s="25"/>
      <c r="EB210" s="25"/>
      <c r="EC210" s="25"/>
      <c r="ED210" s="25"/>
      <c r="EE210" s="25"/>
      <c r="EF210" s="25"/>
      <c r="EG210" s="25"/>
      <c r="EH210" s="25"/>
      <c r="EI210" s="25"/>
      <c r="EJ210" s="25"/>
      <c r="EK210" s="25"/>
      <c r="EL210" s="25"/>
      <c r="EM210" s="25"/>
      <c r="EN210" s="25"/>
      <c r="EO210" s="25"/>
      <c r="EP210" s="25"/>
      <c r="EQ210" s="25"/>
      <c r="ER210" s="25"/>
      <c r="ES210" s="25"/>
      <c r="ET210" s="25"/>
      <c r="EU210" s="25"/>
      <c r="EV210" s="25"/>
      <c r="EW210" s="25"/>
      <c r="EX210" s="25"/>
      <c r="EY210" s="25"/>
      <c r="EZ210" s="25"/>
      <c r="FA210" s="25"/>
      <c r="FB210" s="25"/>
      <c r="FC210" s="25"/>
      <c r="FD210" s="25"/>
      <c r="FE210" s="25"/>
      <c r="FF210" s="25"/>
      <c r="FG210" s="25"/>
      <c r="FH210" s="25"/>
      <c r="FI210" s="25"/>
      <c r="FJ210" s="25"/>
      <c r="FK210" s="25"/>
      <c r="FL210" s="25"/>
      <c r="FM210" s="25"/>
      <c r="FN210" s="25"/>
      <c r="FO210" s="25"/>
      <c r="FP210" s="25"/>
      <c r="FQ210" s="25"/>
      <c r="FR210" s="25"/>
      <c r="FS210" s="25"/>
      <c r="FT210" s="25"/>
      <c r="FU210" s="25"/>
      <c r="FV210" s="25"/>
      <c r="FW210" s="25"/>
      <c r="FX210" s="25"/>
      <c r="FY210" s="25"/>
      <c r="FZ210" s="25"/>
      <c r="GA210" s="25"/>
      <c r="GB210" s="25"/>
      <c r="GC210" s="25"/>
      <c r="GD210" s="25"/>
      <c r="GE210" s="25"/>
      <c r="GF210" s="25"/>
      <c r="GG210" s="25"/>
      <c r="GH210" s="25"/>
      <c r="GI210" s="25"/>
      <c r="GJ210" s="25"/>
      <c r="GK210" s="25"/>
      <c r="GL210" s="25"/>
      <c r="GM210" s="25"/>
      <c r="GN210" s="25"/>
      <c r="GO210" s="25"/>
      <c r="GP210" s="25"/>
      <c r="GQ210" s="25"/>
      <c r="GR210" s="25"/>
      <c r="GS210" s="25"/>
      <c r="GT210" s="25"/>
      <c r="GU210" s="25"/>
      <c r="GV210" s="25"/>
      <c r="GW210" s="25"/>
      <c r="GX210" s="25"/>
      <c r="GY210" s="25"/>
      <c r="GZ210" s="25"/>
      <c r="HA210" s="25"/>
      <c r="HB210" s="25"/>
      <c r="HC210" s="25"/>
      <c r="HD210" s="25"/>
      <c r="HE210" s="25"/>
      <c r="HF210" s="25"/>
      <c r="HG210" s="25"/>
      <c r="HH210" s="25"/>
      <c r="HI210" s="25"/>
      <c r="HJ210" s="25"/>
      <c r="HK210" s="25"/>
      <c r="HL210" s="25"/>
      <c r="HM210" s="25"/>
      <c r="HN210" s="25"/>
      <c r="HO210" s="25"/>
      <c r="HP210" s="25"/>
      <c r="HQ210" s="25"/>
      <c r="HR210" s="25"/>
      <c r="HS210" s="25"/>
      <c r="HT210" s="25"/>
      <c r="HU210" s="25"/>
      <c r="HV210" s="25"/>
      <c r="HW210" s="25"/>
      <c r="HX210" s="25"/>
      <c r="HY210" s="25"/>
      <c r="HZ210" s="25"/>
      <c r="IA210" s="25"/>
      <c r="IB210" s="25"/>
      <c r="IC210" s="25"/>
      <c r="ID210" s="25"/>
      <c r="IE210" s="25"/>
      <c r="IF210" s="25"/>
      <c r="IG210" s="25"/>
      <c r="IH210" s="25"/>
      <c r="II210" s="25"/>
      <c r="IJ210" s="25"/>
      <c r="IK210" s="25"/>
      <c r="IL210" s="25"/>
      <c r="IM210" s="25"/>
    </row>
    <row r="211" spans="1:247" ht="63" x14ac:dyDescent="0.25">
      <c r="A211" s="9" t="s">
        <v>339</v>
      </c>
      <c r="B211" s="32" t="s">
        <v>352</v>
      </c>
      <c r="C211" s="13">
        <v>2350.3000000000002</v>
      </c>
      <c r="D211" s="13">
        <v>2350.3000000000002</v>
      </c>
      <c r="E211" s="13">
        <f t="shared" si="11"/>
        <v>0</v>
      </c>
      <c r="F211" s="13"/>
      <c r="G211" s="13">
        <v>1850.3</v>
      </c>
      <c r="H211" s="13">
        <v>1850.3</v>
      </c>
      <c r="I211" s="13">
        <f t="shared" si="10"/>
        <v>0</v>
      </c>
      <c r="J211" s="13">
        <v>1850.3</v>
      </c>
      <c r="K211" s="13">
        <v>1850.3</v>
      </c>
      <c r="L211" s="13">
        <f t="shared" si="12"/>
        <v>0</v>
      </c>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25"/>
      <c r="EF211" s="25"/>
      <c r="EG211" s="25"/>
      <c r="EH211" s="25"/>
      <c r="EI211" s="25"/>
      <c r="EJ211" s="25"/>
      <c r="EK211" s="25"/>
      <c r="EL211" s="25"/>
      <c r="EM211" s="25"/>
      <c r="EN211" s="25"/>
      <c r="EO211" s="25"/>
      <c r="EP211" s="25"/>
      <c r="EQ211" s="25"/>
      <c r="ER211" s="25"/>
      <c r="ES211" s="25"/>
      <c r="ET211" s="25"/>
      <c r="EU211" s="25"/>
      <c r="EV211" s="25"/>
      <c r="EW211" s="25"/>
      <c r="EX211" s="25"/>
      <c r="EY211" s="25"/>
      <c r="EZ211" s="25"/>
      <c r="FA211" s="25"/>
      <c r="FB211" s="25"/>
      <c r="FC211" s="25"/>
      <c r="FD211" s="25"/>
      <c r="FE211" s="25"/>
      <c r="FF211" s="25"/>
      <c r="FG211" s="25"/>
      <c r="FH211" s="25"/>
      <c r="FI211" s="25"/>
      <c r="FJ211" s="25"/>
      <c r="FK211" s="25"/>
      <c r="FL211" s="25"/>
      <c r="FM211" s="25"/>
      <c r="FN211" s="25"/>
      <c r="FO211" s="25"/>
      <c r="FP211" s="25"/>
      <c r="FQ211" s="25"/>
      <c r="FR211" s="25"/>
      <c r="FS211" s="25"/>
      <c r="FT211" s="25"/>
      <c r="FU211" s="25"/>
      <c r="FV211" s="25"/>
      <c r="FW211" s="25"/>
      <c r="FX211" s="25"/>
      <c r="FY211" s="25"/>
      <c r="FZ211" s="25"/>
      <c r="GA211" s="25"/>
      <c r="GB211" s="25"/>
      <c r="GC211" s="25"/>
      <c r="GD211" s="25"/>
      <c r="GE211" s="25"/>
      <c r="GF211" s="25"/>
      <c r="GG211" s="25"/>
      <c r="GH211" s="25"/>
      <c r="GI211" s="25"/>
      <c r="GJ211" s="25"/>
      <c r="GK211" s="25"/>
      <c r="GL211" s="25"/>
      <c r="GM211" s="25"/>
      <c r="GN211" s="25"/>
      <c r="GO211" s="25"/>
      <c r="GP211" s="25"/>
      <c r="GQ211" s="25"/>
      <c r="GR211" s="25"/>
      <c r="GS211" s="25"/>
      <c r="GT211" s="25"/>
      <c r="GU211" s="25"/>
      <c r="GV211" s="25"/>
      <c r="GW211" s="25"/>
      <c r="GX211" s="25"/>
      <c r="GY211" s="25"/>
      <c r="GZ211" s="25"/>
      <c r="HA211" s="25"/>
      <c r="HB211" s="25"/>
      <c r="HC211" s="25"/>
      <c r="HD211" s="25"/>
      <c r="HE211" s="25"/>
      <c r="HF211" s="25"/>
      <c r="HG211" s="25"/>
      <c r="HH211" s="25"/>
      <c r="HI211" s="25"/>
      <c r="HJ211" s="25"/>
      <c r="HK211" s="25"/>
      <c r="HL211" s="25"/>
      <c r="HM211" s="25"/>
      <c r="HN211" s="25"/>
      <c r="HO211" s="25"/>
      <c r="HP211" s="25"/>
      <c r="HQ211" s="25"/>
      <c r="HR211" s="25"/>
      <c r="HS211" s="25"/>
      <c r="HT211" s="25"/>
      <c r="HU211" s="25"/>
      <c r="HV211" s="25"/>
      <c r="HW211" s="25"/>
      <c r="HX211" s="25"/>
      <c r="HY211" s="25"/>
      <c r="HZ211" s="25"/>
      <c r="IA211" s="25"/>
      <c r="IB211" s="25"/>
      <c r="IC211" s="25"/>
      <c r="ID211" s="25"/>
      <c r="IE211" s="25"/>
      <c r="IF211" s="25"/>
      <c r="IG211" s="25"/>
      <c r="IH211" s="25"/>
      <c r="II211" s="25"/>
      <c r="IJ211" s="25"/>
      <c r="IK211" s="25"/>
      <c r="IL211" s="25"/>
      <c r="IM211" s="25"/>
    </row>
    <row r="212" spans="1:247" ht="63" x14ac:dyDescent="0.25">
      <c r="A212" s="64" t="s">
        <v>339</v>
      </c>
      <c r="B212" s="38" t="s">
        <v>353</v>
      </c>
      <c r="C212" s="13">
        <v>0.1</v>
      </c>
      <c r="D212" s="13">
        <v>0.1</v>
      </c>
      <c r="E212" s="13">
        <f t="shared" si="11"/>
        <v>0</v>
      </c>
      <c r="F212" s="13"/>
      <c r="G212" s="20">
        <v>0.1</v>
      </c>
      <c r="H212" s="20">
        <v>0.1</v>
      </c>
      <c r="I212" s="13">
        <f t="shared" si="10"/>
        <v>0</v>
      </c>
      <c r="J212" s="20">
        <v>0.1</v>
      </c>
      <c r="K212" s="20">
        <v>0.1</v>
      </c>
      <c r="L212" s="13">
        <f t="shared" si="12"/>
        <v>0</v>
      </c>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25"/>
      <c r="CH212" s="25"/>
      <c r="CI212" s="25"/>
      <c r="CJ212" s="25"/>
      <c r="CK212" s="25"/>
      <c r="CL212" s="25"/>
      <c r="CM212" s="25"/>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25"/>
      <c r="DL212" s="25"/>
      <c r="DM212" s="25"/>
      <c r="DN212" s="25"/>
      <c r="DO212" s="25"/>
      <c r="DP212" s="25"/>
      <c r="DQ212" s="25"/>
      <c r="DR212" s="25"/>
      <c r="DS212" s="25"/>
      <c r="DT212" s="25"/>
      <c r="DU212" s="25"/>
      <c r="DV212" s="25"/>
      <c r="DW212" s="25"/>
      <c r="DX212" s="25"/>
      <c r="DY212" s="25"/>
      <c r="DZ212" s="25"/>
      <c r="EA212" s="25"/>
      <c r="EB212" s="25"/>
      <c r="EC212" s="25"/>
      <c r="ED212" s="25"/>
      <c r="EE212" s="25"/>
      <c r="EF212" s="25"/>
      <c r="EG212" s="25"/>
      <c r="EH212" s="25"/>
      <c r="EI212" s="25"/>
      <c r="EJ212" s="25"/>
      <c r="EK212" s="25"/>
      <c r="EL212" s="25"/>
      <c r="EM212" s="25"/>
      <c r="EN212" s="25"/>
      <c r="EO212" s="25"/>
      <c r="EP212" s="25"/>
      <c r="EQ212" s="25"/>
      <c r="ER212" s="25"/>
      <c r="ES212" s="25"/>
      <c r="ET212" s="25"/>
      <c r="EU212" s="25"/>
      <c r="EV212" s="25"/>
      <c r="EW212" s="25"/>
      <c r="EX212" s="25"/>
      <c r="EY212" s="25"/>
      <c r="EZ212" s="25"/>
      <c r="FA212" s="25"/>
      <c r="FB212" s="25"/>
      <c r="FC212" s="25"/>
      <c r="FD212" s="25"/>
      <c r="FE212" s="25"/>
      <c r="FF212" s="25"/>
      <c r="FG212" s="25"/>
      <c r="FH212" s="25"/>
      <c r="FI212" s="25"/>
      <c r="FJ212" s="25"/>
      <c r="FK212" s="25"/>
      <c r="FL212" s="25"/>
      <c r="FM212" s="25"/>
      <c r="FN212" s="25"/>
      <c r="FO212" s="25"/>
      <c r="FP212" s="25"/>
      <c r="FQ212" s="25"/>
      <c r="FR212" s="25"/>
      <c r="FS212" s="25"/>
      <c r="FT212" s="25"/>
      <c r="FU212" s="25"/>
      <c r="FV212" s="25"/>
      <c r="FW212" s="25"/>
      <c r="FX212" s="25"/>
      <c r="FY212" s="25"/>
      <c r="FZ212" s="25"/>
      <c r="GA212" s="25"/>
      <c r="GB212" s="25"/>
      <c r="GC212" s="25"/>
      <c r="GD212" s="25"/>
      <c r="GE212" s="25"/>
      <c r="GF212" s="25"/>
      <c r="GG212" s="25"/>
      <c r="GH212" s="25"/>
      <c r="GI212" s="25"/>
      <c r="GJ212" s="25"/>
      <c r="GK212" s="25"/>
      <c r="GL212" s="25"/>
      <c r="GM212" s="25"/>
      <c r="GN212" s="25"/>
      <c r="GO212" s="25"/>
      <c r="GP212" s="25"/>
      <c r="GQ212" s="25"/>
      <c r="GR212" s="25"/>
      <c r="GS212" s="25"/>
      <c r="GT212" s="25"/>
      <c r="GU212" s="25"/>
      <c r="GV212" s="25"/>
      <c r="GW212" s="25"/>
      <c r="GX212" s="25"/>
      <c r="GY212" s="25"/>
      <c r="GZ212" s="25"/>
      <c r="HA212" s="25"/>
      <c r="HB212" s="25"/>
      <c r="HC212" s="25"/>
      <c r="HD212" s="25"/>
      <c r="HE212" s="25"/>
      <c r="HF212" s="25"/>
      <c r="HG212" s="25"/>
      <c r="HH212" s="25"/>
      <c r="HI212" s="25"/>
      <c r="HJ212" s="25"/>
      <c r="HK212" s="25"/>
      <c r="HL212" s="25"/>
      <c r="HM212" s="25"/>
      <c r="HN212" s="25"/>
      <c r="HO212" s="25"/>
      <c r="HP212" s="25"/>
      <c r="HQ212" s="25"/>
      <c r="HR212" s="25"/>
      <c r="HS212" s="25"/>
      <c r="HT212" s="25"/>
      <c r="HU212" s="25"/>
      <c r="HV212" s="25"/>
      <c r="HW212" s="25"/>
      <c r="HX212" s="25"/>
      <c r="HY212" s="25"/>
      <c r="HZ212" s="25"/>
      <c r="IA212" s="25"/>
      <c r="IB212" s="25"/>
      <c r="IC212" s="25"/>
      <c r="ID212" s="25"/>
      <c r="IE212" s="25"/>
      <c r="IF212" s="25"/>
      <c r="IG212" s="25"/>
      <c r="IH212" s="25"/>
      <c r="II212" s="25"/>
      <c r="IJ212" s="25"/>
      <c r="IK212" s="25"/>
      <c r="IL212" s="25"/>
      <c r="IM212" s="25"/>
    </row>
    <row r="213" spans="1:247" ht="63" x14ac:dyDescent="0.25">
      <c r="A213" s="64" t="s">
        <v>339</v>
      </c>
      <c r="B213" s="38" t="s">
        <v>354</v>
      </c>
      <c r="C213" s="13">
        <v>13320.8</v>
      </c>
      <c r="D213" s="13">
        <v>13160.8</v>
      </c>
      <c r="E213" s="13">
        <f t="shared" si="11"/>
        <v>-160</v>
      </c>
      <c r="F213" s="13"/>
      <c r="G213" s="13">
        <v>10090.5</v>
      </c>
      <c r="H213" s="13">
        <v>10090.5</v>
      </c>
      <c r="I213" s="13">
        <f t="shared" si="10"/>
        <v>0</v>
      </c>
      <c r="J213" s="13">
        <v>10090.5</v>
      </c>
      <c r="K213" s="13">
        <v>10090.5</v>
      </c>
      <c r="L213" s="13">
        <f t="shared" si="12"/>
        <v>0</v>
      </c>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25"/>
      <c r="CD213" s="25"/>
      <c r="CE213" s="25"/>
      <c r="CF213" s="25"/>
      <c r="CG213" s="25"/>
      <c r="CH213" s="25"/>
      <c r="CI213" s="25"/>
      <c r="CJ213" s="25"/>
      <c r="CK213" s="25"/>
      <c r="CL213" s="25"/>
      <c r="CM213" s="25"/>
      <c r="CN213" s="25"/>
      <c r="CO213" s="25"/>
      <c r="CP213" s="25"/>
      <c r="CQ213" s="25"/>
      <c r="CR213" s="25"/>
      <c r="CS213" s="25"/>
      <c r="CT213" s="25"/>
      <c r="CU213" s="25"/>
      <c r="CV213" s="25"/>
      <c r="CW213" s="25"/>
      <c r="CX213" s="25"/>
      <c r="CY213" s="25"/>
      <c r="CZ213" s="25"/>
      <c r="DA213" s="25"/>
      <c r="DB213" s="25"/>
      <c r="DC213" s="25"/>
      <c r="DD213" s="25"/>
      <c r="DE213" s="25"/>
      <c r="DF213" s="25"/>
      <c r="DG213" s="25"/>
      <c r="DH213" s="25"/>
      <c r="DI213" s="25"/>
      <c r="DJ213" s="25"/>
      <c r="DK213" s="25"/>
      <c r="DL213" s="25"/>
      <c r="DM213" s="25"/>
      <c r="DN213" s="25"/>
      <c r="DO213" s="25"/>
      <c r="DP213" s="25"/>
      <c r="DQ213" s="25"/>
      <c r="DR213" s="25"/>
      <c r="DS213" s="25"/>
      <c r="DT213" s="25"/>
      <c r="DU213" s="25"/>
      <c r="DV213" s="25"/>
      <c r="DW213" s="25"/>
      <c r="DX213" s="25"/>
      <c r="DY213" s="25"/>
      <c r="DZ213" s="25"/>
      <c r="EA213" s="25"/>
      <c r="EB213" s="25"/>
      <c r="EC213" s="25"/>
      <c r="ED213" s="25"/>
      <c r="EE213" s="25"/>
      <c r="EF213" s="25"/>
      <c r="EG213" s="25"/>
      <c r="EH213" s="25"/>
      <c r="EI213" s="25"/>
      <c r="EJ213" s="25"/>
      <c r="EK213" s="25"/>
      <c r="EL213" s="25"/>
      <c r="EM213" s="25"/>
      <c r="EN213" s="25"/>
      <c r="EO213" s="25"/>
      <c r="EP213" s="25"/>
      <c r="EQ213" s="25"/>
      <c r="ER213" s="25"/>
      <c r="ES213" s="25"/>
      <c r="ET213" s="25"/>
      <c r="EU213" s="25"/>
      <c r="EV213" s="25"/>
      <c r="EW213" s="25"/>
      <c r="EX213" s="25"/>
      <c r="EY213" s="25"/>
      <c r="EZ213" s="25"/>
      <c r="FA213" s="25"/>
      <c r="FB213" s="25"/>
      <c r="FC213" s="25"/>
      <c r="FD213" s="25"/>
      <c r="FE213" s="25"/>
      <c r="FF213" s="25"/>
      <c r="FG213" s="25"/>
      <c r="FH213" s="25"/>
      <c r="FI213" s="25"/>
      <c r="FJ213" s="25"/>
      <c r="FK213" s="25"/>
      <c r="FL213" s="25"/>
      <c r="FM213" s="25"/>
      <c r="FN213" s="25"/>
      <c r="FO213" s="25"/>
      <c r="FP213" s="25"/>
      <c r="FQ213" s="25"/>
      <c r="FR213" s="25"/>
      <c r="FS213" s="25"/>
      <c r="FT213" s="25"/>
      <c r="FU213" s="25"/>
      <c r="FV213" s="25"/>
      <c r="FW213" s="25"/>
      <c r="FX213" s="25"/>
      <c r="FY213" s="25"/>
      <c r="FZ213" s="25"/>
      <c r="GA213" s="25"/>
      <c r="GB213" s="25"/>
      <c r="GC213" s="25"/>
      <c r="GD213" s="25"/>
      <c r="GE213" s="25"/>
      <c r="GF213" s="25"/>
      <c r="GG213" s="25"/>
      <c r="GH213" s="25"/>
      <c r="GI213" s="25"/>
      <c r="GJ213" s="25"/>
      <c r="GK213" s="25"/>
      <c r="GL213" s="25"/>
      <c r="GM213" s="25"/>
      <c r="GN213" s="25"/>
      <c r="GO213" s="25"/>
      <c r="GP213" s="25"/>
      <c r="GQ213" s="25"/>
      <c r="GR213" s="25"/>
      <c r="GS213" s="25"/>
      <c r="GT213" s="25"/>
      <c r="GU213" s="25"/>
      <c r="GV213" s="25"/>
      <c r="GW213" s="25"/>
      <c r="GX213" s="25"/>
      <c r="GY213" s="25"/>
      <c r="GZ213" s="25"/>
      <c r="HA213" s="25"/>
      <c r="HB213" s="25"/>
      <c r="HC213" s="25"/>
      <c r="HD213" s="25"/>
      <c r="HE213" s="25"/>
      <c r="HF213" s="25"/>
      <c r="HG213" s="25"/>
      <c r="HH213" s="25"/>
      <c r="HI213" s="25"/>
      <c r="HJ213" s="25"/>
      <c r="HK213" s="25"/>
      <c r="HL213" s="25"/>
      <c r="HM213" s="25"/>
      <c r="HN213" s="25"/>
      <c r="HO213" s="25"/>
      <c r="HP213" s="25"/>
      <c r="HQ213" s="25"/>
      <c r="HR213" s="25"/>
      <c r="HS213" s="25"/>
      <c r="HT213" s="25"/>
      <c r="HU213" s="25"/>
      <c r="HV213" s="25"/>
      <c r="HW213" s="25"/>
      <c r="HX213" s="25"/>
      <c r="HY213" s="25"/>
      <c r="HZ213" s="25"/>
      <c r="IA213" s="25"/>
      <c r="IB213" s="25"/>
      <c r="IC213" s="25"/>
      <c r="ID213" s="25"/>
      <c r="IE213" s="25"/>
      <c r="IF213" s="25"/>
      <c r="IG213" s="25"/>
      <c r="IH213" s="25"/>
      <c r="II213" s="25"/>
      <c r="IJ213" s="25"/>
      <c r="IK213" s="25"/>
      <c r="IL213" s="25"/>
      <c r="IM213" s="25"/>
    </row>
    <row r="214" spans="1:247" ht="78.75" x14ac:dyDescent="0.25">
      <c r="A214" s="9" t="s">
        <v>339</v>
      </c>
      <c r="B214" s="69" t="s">
        <v>355</v>
      </c>
      <c r="C214" s="13">
        <v>71.8</v>
      </c>
      <c r="D214" s="13">
        <v>71.8</v>
      </c>
      <c r="E214" s="13">
        <f t="shared" si="11"/>
        <v>0</v>
      </c>
      <c r="F214" s="13"/>
      <c r="G214" s="20">
        <v>71.8</v>
      </c>
      <c r="H214" s="20">
        <v>71.8</v>
      </c>
      <c r="I214" s="13">
        <f t="shared" si="10"/>
        <v>0</v>
      </c>
      <c r="J214" s="20">
        <v>71.8</v>
      </c>
      <c r="K214" s="20">
        <v>71.8</v>
      </c>
      <c r="L214" s="13">
        <f t="shared" si="12"/>
        <v>0</v>
      </c>
    </row>
    <row r="215" spans="1:247" ht="110.25" x14ac:dyDescent="0.25">
      <c r="A215" s="9" t="s">
        <v>339</v>
      </c>
      <c r="B215" s="32" t="s">
        <v>356</v>
      </c>
      <c r="C215" s="13">
        <v>88.2</v>
      </c>
      <c r="D215" s="13">
        <v>88.2</v>
      </c>
      <c r="E215" s="13">
        <f t="shared" si="11"/>
        <v>0</v>
      </c>
      <c r="F215" s="13"/>
      <c r="G215" s="20">
        <v>88.2</v>
      </c>
      <c r="H215" s="20">
        <v>88.2</v>
      </c>
      <c r="I215" s="13">
        <f t="shared" si="10"/>
        <v>0</v>
      </c>
      <c r="J215" s="20">
        <v>88.2</v>
      </c>
      <c r="K215" s="20">
        <v>88.2</v>
      </c>
      <c r="L215" s="13">
        <f t="shared" si="12"/>
        <v>0</v>
      </c>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25"/>
      <c r="CH215" s="25"/>
      <c r="CI215" s="25"/>
      <c r="CJ215" s="25"/>
      <c r="CK215" s="25"/>
      <c r="CL215" s="25"/>
      <c r="CM215" s="25"/>
      <c r="CN215" s="25"/>
      <c r="CO215" s="25"/>
      <c r="CP215" s="25"/>
      <c r="CQ215" s="25"/>
      <c r="CR215" s="25"/>
      <c r="CS215" s="25"/>
      <c r="CT215" s="25"/>
      <c r="CU215" s="25"/>
      <c r="CV215" s="25"/>
      <c r="CW215" s="25"/>
      <c r="CX215" s="25"/>
      <c r="CY215" s="25"/>
      <c r="CZ215" s="25"/>
      <c r="DA215" s="25"/>
      <c r="DB215" s="25"/>
      <c r="DC215" s="25"/>
      <c r="DD215" s="25"/>
      <c r="DE215" s="25"/>
      <c r="DF215" s="25"/>
      <c r="DG215" s="25"/>
      <c r="DH215" s="25"/>
      <c r="DI215" s="25"/>
      <c r="DJ215" s="25"/>
      <c r="DK215" s="25"/>
      <c r="DL215" s="25"/>
      <c r="DM215" s="25"/>
      <c r="DN215" s="25"/>
      <c r="DO215" s="25"/>
      <c r="DP215" s="25"/>
      <c r="DQ215" s="25"/>
      <c r="DR215" s="25"/>
      <c r="DS215" s="25"/>
      <c r="DT215" s="25"/>
      <c r="DU215" s="25"/>
      <c r="DV215" s="25"/>
      <c r="DW215" s="25"/>
      <c r="DX215" s="25"/>
      <c r="DY215" s="25"/>
      <c r="DZ215" s="25"/>
      <c r="EA215" s="25"/>
      <c r="EB215" s="25"/>
      <c r="EC215" s="25"/>
      <c r="ED215" s="25"/>
      <c r="EE215" s="25"/>
      <c r="EF215" s="25"/>
      <c r="EG215" s="25"/>
      <c r="EH215" s="25"/>
      <c r="EI215" s="25"/>
      <c r="EJ215" s="25"/>
      <c r="EK215" s="25"/>
      <c r="EL215" s="25"/>
      <c r="EM215" s="25"/>
      <c r="EN215" s="25"/>
      <c r="EO215" s="25"/>
      <c r="EP215" s="25"/>
      <c r="EQ215" s="25"/>
      <c r="ER215" s="25"/>
      <c r="ES215" s="25"/>
      <c r="ET215" s="25"/>
      <c r="EU215" s="25"/>
      <c r="EV215" s="25"/>
      <c r="EW215" s="25"/>
      <c r="EX215" s="25"/>
      <c r="EY215" s="25"/>
      <c r="EZ215" s="25"/>
      <c r="FA215" s="25"/>
      <c r="FB215" s="25"/>
      <c r="FC215" s="25"/>
      <c r="FD215" s="25"/>
      <c r="FE215" s="25"/>
      <c r="FF215" s="25"/>
      <c r="FG215" s="25"/>
      <c r="FH215" s="25"/>
      <c r="FI215" s="25"/>
      <c r="FJ215" s="25"/>
      <c r="FK215" s="25"/>
      <c r="FL215" s="25"/>
      <c r="FM215" s="25"/>
      <c r="FN215" s="25"/>
      <c r="FO215" s="25"/>
      <c r="FP215" s="25"/>
      <c r="FQ215" s="25"/>
      <c r="FR215" s="25"/>
      <c r="FS215" s="25"/>
      <c r="FT215" s="25"/>
      <c r="FU215" s="25"/>
      <c r="FV215" s="25"/>
      <c r="FW215" s="25"/>
      <c r="FX215" s="25"/>
      <c r="FY215" s="25"/>
      <c r="FZ215" s="25"/>
      <c r="GA215" s="25"/>
      <c r="GB215" s="25"/>
      <c r="GC215" s="25"/>
      <c r="GD215" s="25"/>
      <c r="GE215" s="25"/>
      <c r="GF215" s="25"/>
      <c r="GG215" s="25"/>
      <c r="GH215" s="25"/>
      <c r="GI215" s="25"/>
      <c r="GJ215" s="25"/>
      <c r="GK215" s="25"/>
      <c r="GL215" s="25"/>
      <c r="GM215" s="25"/>
      <c r="GN215" s="25"/>
      <c r="GO215" s="25"/>
      <c r="GP215" s="25"/>
      <c r="GQ215" s="25"/>
      <c r="GR215" s="25"/>
      <c r="GS215" s="25"/>
      <c r="GT215" s="25"/>
      <c r="GU215" s="25"/>
      <c r="GV215" s="25"/>
      <c r="GW215" s="25"/>
      <c r="GX215" s="25"/>
      <c r="GY215" s="25"/>
      <c r="GZ215" s="25"/>
      <c r="HA215" s="25"/>
      <c r="HB215" s="25"/>
      <c r="HC215" s="25"/>
      <c r="HD215" s="25"/>
      <c r="HE215" s="25"/>
      <c r="HF215" s="25"/>
      <c r="HG215" s="25"/>
      <c r="HH215" s="25"/>
      <c r="HI215" s="25"/>
      <c r="HJ215" s="25"/>
      <c r="HK215" s="25"/>
      <c r="HL215" s="25"/>
      <c r="HM215" s="25"/>
      <c r="HN215" s="25"/>
      <c r="HO215" s="25"/>
      <c r="HP215" s="25"/>
      <c r="HQ215" s="25"/>
      <c r="HR215" s="25"/>
      <c r="HS215" s="25"/>
      <c r="HT215" s="25"/>
      <c r="HU215" s="25"/>
      <c r="HV215" s="25"/>
      <c r="HW215" s="25"/>
      <c r="HX215" s="25"/>
      <c r="HY215" s="25"/>
      <c r="HZ215" s="25"/>
      <c r="IA215" s="25"/>
      <c r="IB215" s="25"/>
      <c r="IC215" s="25"/>
      <c r="ID215" s="25"/>
      <c r="IE215" s="25"/>
      <c r="IF215" s="25"/>
      <c r="IG215" s="25"/>
      <c r="IH215" s="25"/>
      <c r="II215" s="25"/>
      <c r="IJ215" s="25"/>
      <c r="IK215" s="25"/>
      <c r="IL215" s="25"/>
      <c r="IM215" s="25"/>
    </row>
    <row r="216" spans="1:247" ht="63" x14ac:dyDescent="0.25">
      <c r="A216" s="9" t="s">
        <v>339</v>
      </c>
      <c r="B216" s="32" t="s">
        <v>357</v>
      </c>
      <c r="C216" s="13">
        <v>65504.3</v>
      </c>
      <c r="D216" s="13">
        <v>64590.5</v>
      </c>
      <c r="E216" s="13">
        <f t="shared" si="11"/>
        <v>-913.80000000000291</v>
      </c>
      <c r="F216" s="13"/>
      <c r="G216" s="20">
        <v>88553.5</v>
      </c>
      <c r="H216" s="20">
        <v>88553.5</v>
      </c>
      <c r="I216" s="13">
        <f t="shared" si="10"/>
        <v>0</v>
      </c>
      <c r="J216" s="20">
        <v>89004.6</v>
      </c>
      <c r="K216" s="20">
        <v>89004.6</v>
      </c>
      <c r="L216" s="13">
        <f t="shared" si="12"/>
        <v>0</v>
      </c>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25"/>
      <c r="CH216" s="25"/>
      <c r="CI216" s="25"/>
      <c r="CJ216" s="25"/>
      <c r="CK216" s="25"/>
      <c r="CL216" s="25"/>
      <c r="CM216" s="25"/>
      <c r="CN216" s="25"/>
      <c r="CO216" s="25"/>
      <c r="CP216" s="25"/>
      <c r="CQ216" s="25"/>
      <c r="CR216" s="25"/>
      <c r="CS216" s="25"/>
      <c r="CT216" s="25"/>
      <c r="CU216" s="25"/>
      <c r="CV216" s="25"/>
      <c r="CW216" s="25"/>
      <c r="CX216" s="25"/>
      <c r="CY216" s="25"/>
      <c r="CZ216" s="25"/>
      <c r="DA216" s="25"/>
      <c r="DB216" s="25"/>
      <c r="DC216" s="25"/>
      <c r="DD216" s="25"/>
      <c r="DE216" s="25"/>
      <c r="DF216" s="25"/>
      <c r="DG216" s="25"/>
      <c r="DH216" s="25"/>
      <c r="DI216" s="25"/>
      <c r="DJ216" s="25"/>
      <c r="DK216" s="25"/>
      <c r="DL216" s="25"/>
      <c r="DM216" s="25"/>
      <c r="DN216" s="25"/>
      <c r="DO216" s="25"/>
      <c r="DP216" s="25"/>
      <c r="DQ216" s="25"/>
      <c r="DR216" s="25"/>
      <c r="DS216" s="25"/>
      <c r="DT216" s="25"/>
      <c r="DU216" s="25"/>
      <c r="DV216" s="25"/>
      <c r="DW216" s="25"/>
      <c r="DX216" s="25"/>
      <c r="DY216" s="25"/>
      <c r="DZ216" s="25"/>
      <c r="EA216" s="25"/>
      <c r="EB216" s="25"/>
      <c r="EC216" s="25"/>
      <c r="ED216" s="25"/>
      <c r="EE216" s="25"/>
      <c r="EF216" s="25"/>
      <c r="EG216" s="25"/>
      <c r="EH216" s="25"/>
      <c r="EI216" s="25"/>
      <c r="EJ216" s="25"/>
      <c r="EK216" s="25"/>
      <c r="EL216" s="25"/>
      <c r="EM216" s="25"/>
      <c r="EN216" s="25"/>
      <c r="EO216" s="25"/>
      <c r="EP216" s="25"/>
      <c r="EQ216" s="25"/>
      <c r="ER216" s="25"/>
      <c r="ES216" s="25"/>
      <c r="ET216" s="25"/>
      <c r="EU216" s="25"/>
      <c r="EV216" s="25"/>
      <c r="EW216" s="25"/>
      <c r="EX216" s="25"/>
      <c r="EY216" s="25"/>
      <c r="EZ216" s="25"/>
      <c r="FA216" s="25"/>
      <c r="FB216" s="25"/>
      <c r="FC216" s="25"/>
      <c r="FD216" s="25"/>
      <c r="FE216" s="25"/>
      <c r="FF216" s="25"/>
      <c r="FG216" s="25"/>
      <c r="FH216" s="25"/>
      <c r="FI216" s="25"/>
      <c r="FJ216" s="25"/>
      <c r="FK216" s="25"/>
      <c r="FL216" s="25"/>
      <c r="FM216" s="25"/>
      <c r="FN216" s="25"/>
      <c r="FO216" s="25"/>
      <c r="FP216" s="25"/>
      <c r="FQ216" s="25"/>
      <c r="FR216" s="25"/>
      <c r="FS216" s="25"/>
      <c r="FT216" s="25"/>
      <c r="FU216" s="25"/>
      <c r="FV216" s="25"/>
      <c r="FW216" s="25"/>
      <c r="FX216" s="25"/>
      <c r="FY216" s="25"/>
      <c r="FZ216" s="25"/>
      <c r="GA216" s="25"/>
      <c r="GB216" s="25"/>
      <c r="GC216" s="25"/>
      <c r="GD216" s="25"/>
      <c r="GE216" s="25"/>
      <c r="GF216" s="25"/>
      <c r="GG216" s="25"/>
      <c r="GH216" s="25"/>
      <c r="GI216" s="25"/>
      <c r="GJ216" s="25"/>
      <c r="GK216" s="25"/>
      <c r="GL216" s="25"/>
      <c r="GM216" s="25"/>
      <c r="GN216" s="25"/>
      <c r="GO216" s="25"/>
      <c r="GP216" s="25"/>
      <c r="GQ216" s="25"/>
      <c r="GR216" s="25"/>
      <c r="GS216" s="25"/>
      <c r="GT216" s="25"/>
      <c r="GU216" s="25"/>
      <c r="GV216" s="25"/>
      <c r="GW216" s="25"/>
      <c r="GX216" s="25"/>
      <c r="GY216" s="25"/>
      <c r="GZ216" s="25"/>
      <c r="HA216" s="25"/>
      <c r="HB216" s="25"/>
      <c r="HC216" s="25"/>
      <c r="HD216" s="25"/>
      <c r="HE216" s="25"/>
      <c r="HF216" s="25"/>
      <c r="HG216" s="25"/>
      <c r="HH216" s="25"/>
      <c r="HI216" s="25"/>
      <c r="HJ216" s="25"/>
      <c r="HK216" s="25"/>
      <c r="HL216" s="25"/>
      <c r="HM216" s="25"/>
      <c r="HN216" s="25"/>
      <c r="HO216" s="25"/>
      <c r="HP216" s="25"/>
      <c r="HQ216" s="25"/>
      <c r="HR216" s="25"/>
      <c r="HS216" s="25"/>
      <c r="HT216" s="25"/>
      <c r="HU216" s="25"/>
      <c r="HV216" s="25"/>
      <c r="HW216" s="25"/>
      <c r="HX216" s="25"/>
      <c r="HY216" s="25"/>
      <c r="HZ216" s="25"/>
      <c r="IA216" s="25"/>
      <c r="IB216" s="25"/>
      <c r="IC216" s="25"/>
      <c r="ID216" s="25"/>
      <c r="IE216" s="25"/>
      <c r="IF216" s="25"/>
      <c r="IG216" s="25"/>
      <c r="IH216" s="25"/>
      <c r="II216" s="25"/>
      <c r="IJ216" s="25"/>
      <c r="IK216" s="25"/>
      <c r="IL216" s="25"/>
      <c r="IM216" s="25"/>
    </row>
    <row r="217" spans="1:247" s="71" customFormat="1" ht="63" x14ac:dyDescent="0.25">
      <c r="A217" s="9" t="s">
        <v>339</v>
      </c>
      <c r="B217" s="32" t="s">
        <v>358</v>
      </c>
      <c r="C217" s="13">
        <v>8166.4</v>
      </c>
      <c r="D217" s="13">
        <v>7366.4</v>
      </c>
      <c r="E217" s="13">
        <f t="shared" si="11"/>
        <v>-800</v>
      </c>
      <c r="F217" s="13" t="s">
        <v>299</v>
      </c>
      <c r="G217" s="13">
        <v>8166.4</v>
      </c>
      <c r="H217" s="13">
        <v>8166.4</v>
      </c>
      <c r="I217" s="13">
        <f t="shared" si="10"/>
        <v>0</v>
      </c>
      <c r="J217" s="13">
        <v>8166.4</v>
      </c>
      <c r="K217" s="13">
        <v>8166.4</v>
      </c>
      <c r="L217" s="13">
        <f t="shared" si="12"/>
        <v>0</v>
      </c>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25"/>
      <c r="CH217" s="25"/>
      <c r="CI217" s="25"/>
      <c r="CJ217" s="25"/>
      <c r="CK217" s="25"/>
      <c r="CL217" s="25"/>
      <c r="CM217" s="25"/>
      <c r="CN217" s="25"/>
      <c r="CO217" s="25"/>
      <c r="CP217" s="25"/>
      <c r="CQ217" s="25"/>
      <c r="CR217" s="25"/>
      <c r="CS217" s="25"/>
      <c r="CT217" s="25"/>
      <c r="CU217" s="25"/>
      <c r="CV217" s="25"/>
      <c r="CW217" s="25"/>
      <c r="CX217" s="25"/>
      <c r="CY217" s="25"/>
      <c r="CZ217" s="25"/>
      <c r="DA217" s="25"/>
      <c r="DB217" s="25"/>
      <c r="DC217" s="25"/>
      <c r="DD217" s="25"/>
      <c r="DE217" s="25"/>
      <c r="DF217" s="25"/>
      <c r="DG217" s="25"/>
      <c r="DH217" s="25"/>
      <c r="DI217" s="25"/>
      <c r="DJ217" s="25"/>
      <c r="DK217" s="25"/>
      <c r="DL217" s="25"/>
      <c r="DM217" s="25"/>
      <c r="DN217" s="25"/>
      <c r="DO217" s="25"/>
      <c r="DP217" s="25"/>
      <c r="DQ217" s="25"/>
      <c r="DR217" s="25"/>
      <c r="DS217" s="25"/>
      <c r="DT217" s="25"/>
      <c r="DU217" s="25"/>
      <c r="DV217" s="25"/>
      <c r="DW217" s="25"/>
      <c r="DX217" s="25"/>
      <c r="DY217" s="25"/>
      <c r="DZ217" s="25"/>
      <c r="EA217" s="25"/>
      <c r="EB217" s="25"/>
      <c r="EC217" s="25"/>
      <c r="ED217" s="25"/>
      <c r="EE217" s="25"/>
      <c r="EF217" s="25"/>
      <c r="EG217" s="25"/>
      <c r="EH217" s="25"/>
      <c r="EI217" s="25"/>
      <c r="EJ217" s="25"/>
      <c r="EK217" s="25"/>
      <c r="EL217" s="25"/>
      <c r="EM217" s="25"/>
      <c r="EN217" s="25"/>
      <c r="EO217" s="25"/>
      <c r="EP217" s="25"/>
      <c r="EQ217" s="25"/>
      <c r="ER217" s="25"/>
      <c r="ES217" s="25"/>
      <c r="ET217" s="25"/>
      <c r="EU217" s="25"/>
      <c r="EV217" s="25"/>
      <c r="EW217" s="25"/>
      <c r="EX217" s="25"/>
      <c r="EY217" s="25"/>
      <c r="EZ217" s="25"/>
      <c r="FA217" s="25"/>
      <c r="FB217" s="25"/>
      <c r="FC217" s="25"/>
      <c r="FD217" s="25"/>
      <c r="FE217" s="25"/>
      <c r="FF217" s="25"/>
      <c r="FG217" s="25"/>
      <c r="FH217" s="25"/>
      <c r="FI217" s="25"/>
      <c r="FJ217" s="25"/>
      <c r="FK217" s="25"/>
      <c r="FL217" s="25"/>
      <c r="FM217" s="25"/>
      <c r="FN217" s="25"/>
      <c r="FO217" s="25"/>
      <c r="FP217" s="25"/>
      <c r="FQ217" s="25"/>
      <c r="FR217" s="25"/>
      <c r="FS217" s="25"/>
      <c r="FT217" s="25"/>
      <c r="FU217" s="25"/>
      <c r="FV217" s="25"/>
      <c r="FW217" s="25"/>
      <c r="FX217" s="25"/>
      <c r="FY217" s="25"/>
      <c r="FZ217" s="25"/>
      <c r="GA217" s="25"/>
      <c r="GB217" s="25"/>
      <c r="GC217" s="25"/>
      <c r="GD217" s="25"/>
      <c r="GE217" s="25"/>
      <c r="GF217" s="25"/>
      <c r="GG217" s="25"/>
      <c r="GH217" s="25"/>
      <c r="GI217" s="25"/>
      <c r="GJ217" s="25"/>
      <c r="GK217" s="25"/>
      <c r="GL217" s="25"/>
      <c r="GM217" s="25"/>
      <c r="GN217" s="25"/>
      <c r="GO217" s="25"/>
      <c r="GP217" s="25"/>
      <c r="GQ217" s="25"/>
      <c r="GR217" s="25"/>
      <c r="GS217" s="25"/>
      <c r="GT217" s="25"/>
      <c r="GU217" s="25"/>
      <c r="GV217" s="25"/>
      <c r="GW217" s="25"/>
      <c r="GX217" s="25"/>
      <c r="GY217" s="25"/>
      <c r="GZ217" s="25"/>
      <c r="HA217" s="25"/>
      <c r="HB217" s="25"/>
      <c r="HC217" s="25"/>
      <c r="HD217" s="25"/>
      <c r="HE217" s="25"/>
      <c r="HF217" s="25"/>
      <c r="HG217" s="25"/>
      <c r="HH217" s="25"/>
      <c r="HI217" s="25"/>
      <c r="HJ217" s="25"/>
      <c r="HK217" s="25"/>
      <c r="HL217" s="25"/>
      <c r="HM217" s="25"/>
      <c r="HN217" s="25"/>
      <c r="HO217" s="25"/>
      <c r="HP217" s="25"/>
      <c r="HQ217" s="25"/>
      <c r="HR217" s="25"/>
      <c r="HS217" s="25"/>
      <c r="HT217" s="25"/>
      <c r="HU217" s="25"/>
      <c r="HV217" s="25"/>
      <c r="HW217" s="25"/>
      <c r="HX217" s="25"/>
      <c r="HY217" s="25"/>
      <c r="HZ217" s="25"/>
      <c r="IA217" s="25"/>
      <c r="IB217" s="25"/>
      <c r="IC217" s="25"/>
      <c r="ID217" s="25"/>
      <c r="IE217" s="25"/>
      <c r="IF217" s="25"/>
      <c r="IG217" s="25"/>
      <c r="IH217" s="25"/>
      <c r="II217" s="25"/>
      <c r="IJ217" s="25"/>
      <c r="IK217" s="25"/>
      <c r="IL217" s="25"/>
      <c r="IM217" s="25"/>
    </row>
    <row r="218" spans="1:247" ht="78.75" x14ac:dyDescent="0.25">
      <c r="A218" s="9" t="s">
        <v>359</v>
      </c>
      <c r="B218" s="32" t="s">
        <v>360</v>
      </c>
      <c r="C218" s="13">
        <v>36368.199999999997</v>
      </c>
      <c r="D218" s="13">
        <v>33828.199999999997</v>
      </c>
      <c r="E218" s="13">
        <f t="shared" si="11"/>
        <v>-2540</v>
      </c>
      <c r="F218" s="13" t="s">
        <v>299</v>
      </c>
      <c r="G218" s="13">
        <v>39787.300000000003</v>
      </c>
      <c r="H218" s="13">
        <v>39787.300000000003</v>
      </c>
      <c r="I218" s="13">
        <f t="shared" si="10"/>
        <v>0</v>
      </c>
      <c r="J218" s="13">
        <v>39787.300000000003</v>
      </c>
      <c r="K218" s="13">
        <v>39787.300000000003</v>
      </c>
      <c r="L218" s="13">
        <f t="shared" si="12"/>
        <v>0</v>
      </c>
    </row>
    <row r="219" spans="1:247" ht="110.25" x14ac:dyDescent="0.25">
      <c r="A219" s="9" t="s">
        <v>359</v>
      </c>
      <c r="B219" s="32" t="s">
        <v>361</v>
      </c>
      <c r="C219" s="13">
        <v>4611.7</v>
      </c>
      <c r="D219" s="13">
        <v>4650.7</v>
      </c>
      <c r="E219" s="13">
        <f t="shared" si="11"/>
        <v>39</v>
      </c>
      <c r="F219" s="13" t="s">
        <v>362</v>
      </c>
      <c r="G219" s="13">
        <v>4180</v>
      </c>
      <c r="H219" s="13">
        <v>4180</v>
      </c>
      <c r="I219" s="13">
        <f t="shared" si="10"/>
        <v>0</v>
      </c>
      <c r="J219" s="13">
        <v>4180</v>
      </c>
      <c r="K219" s="13">
        <v>4180</v>
      </c>
      <c r="L219" s="13">
        <f t="shared" si="12"/>
        <v>0</v>
      </c>
    </row>
    <row r="220" spans="1:247" ht="141.75" x14ac:dyDescent="0.25">
      <c r="A220" s="9" t="s">
        <v>359</v>
      </c>
      <c r="B220" s="32" t="s">
        <v>363</v>
      </c>
      <c r="C220" s="72">
        <v>59975.6</v>
      </c>
      <c r="D220" s="72">
        <v>60998.6</v>
      </c>
      <c r="E220" s="13">
        <f t="shared" si="11"/>
        <v>1023</v>
      </c>
      <c r="F220" s="72" t="s">
        <v>299</v>
      </c>
      <c r="G220" s="72">
        <v>46708.2</v>
      </c>
      <c r="H220" s="72">
        <v>46708.2</v>
      </c>
      <c r="I220" s="13">
        <f t="shared" si="10"/>
        <v>0</v>
      </c>
      <c r="J220" s="72">
        <v>46350.3</v>
      </c>
      <c r="K220" s="72">
        <v>46350.3</v>
      </c>
      <c r="L220" s="13">
        <f t="shared" si="12"/>
        <v>0</v>
      </c>
    </row>
    <row r="221" spans="1:247" ht="110.25" x14ac:dyDescent="0.25">
      <c r="A221" s="9" t="s">
        <v>359</v>
      </c>
      <c r="B221" s="32" t="s">
        <v>364</v>
      </c>
      <c r="C221" s="13">
        <v>972622.6</v>
      </c>
      <c r="D221" s="13">
        <v>973492.6</v>
      </c>
      <c r="E221" s="13">
        <f t="shared" si="11"/>
        <v>870</v>
      </c>
      <c r="F221" s="13" t="s">
        <v>299</v>
      </c>
      <c r="G221" s="13">
        <v>852507.5</v>
      </c>
      <c r="H221" s="13">
        <v>852507.5</v>
      </c>
      <c r="I221" s="13">
        <f t="shared" si="10"/>
        <v>0</v>
      </c>
      <c r="J221" s="13">
        <v>852507.5</v>
      </c>
      <c r="K221" s="13">
        <v>852507.5</v>
      </c>
      <c r="L221" s="13">
        <f t="shared" si="12"/>
        <v>0</v>
      </c>
    </row>
    <row r="222" spans="1:247" ht="78.75" x14ac:dyDescent="0.25">
      <c r="A222" s="9" t="s">
        <v>359</v>
      </c>
      <c r="B222" s="32" t="s">
        <v>365</v>
      </c>
      <c r="C222" s="13">
        <v>647478.19999999995</v>
      </c>
      <c r="D222" s="13">
        <v>671955.2</v>
      </c>
      <c r="E222" s="13">
        <f t="shared" si="11"/>
        <v>24477</v>
      </c>
      <c r="F222" s="13" t="s">
        <v>299</v>
      </c>
      <c r="G222" s="13">
        <v>631560.69999999995</v>
      </c>
      <c r="H222" s="13">
        <v>631560.69999999995</v>
      </c>
      <c r="I222" s="13">
        <f t="shared" si="10"/>
        <v>0</v>
      </c>
      <c r="J222" s="13">
        <v>631560.69999999995</v>
      </c>
      <c r="K222" s="13">
        <v>631560.69999999995</v>
      </c>
      <c r="L222" s="13">
        <f t="shared" si="12"/>
        <v>0</v>
      </c>
    </row>
    <row r="223" spans="1:247" ht="126" x14ac:dyDescent="0.25">
      <c r="A223" s="9" t="s">
        <v>359</v>
      </c>
      <c r="B223" s="32" t="s">
        <v>366</v>
      </c>
      <c r="C223" s="13">
        <v>1844.7</v>
      </c>
      <c r="D223" s="13">
        <v>1844.7</v>
      </c>
      <c r="E223" s="13">
        <f t="shared" si="11"/>
        <v>0</v>
      </c>
      <c r="F223" s="13"/>
      <c r="G223" s="13"/>
      <c r="H223" s="13"/>
      <c r="I223" s="13"/>
      <c r="J223" s="13"/>
      <c r="K223" s="13"/>
      <c r="L223" s="13"/>
    </row>
    <row r="224" spans="1:247" ht="47.25" x14ac:dyDescent="0.25">
      <c r="A224" s="9" t="s">
        <v>367</v>
      </c>
      <c r="B224" s="32" t="s">
        <v>368</v>
      </c>
      <c r="C224" s="13">
        <v>96252.1</v>
      </c>
      <c r="D224" s="13">
        <v>96052.1</v>
      </c>
      <c r="E224" s="13">
        <f t="shared" si="11"/>
        <v>-200</v>
      </c>
      <c r="F224" s="13"/>
      <c r="G224" s="20">
        <v>99576</v>
      </c>
      <c r="H224" s="20">
        <v>99576</v>
      </c>
      <c r="I224" s="13">
        <f t="shared" ref="I224:I234" si="13">H224-G224</f>
        <v>0</v>
      </c>
      <c r="J224" s="20">
        <v>100757.2</v>
      </c>
      <c r="K224" s="20">
        <v>100757.2</v>
      </c>
      <c r="L224" s="13">
        <f t="shared" si="12"/>
        <v>0</v>
      </c>
    </row>
    <row r="225" spans="1:12" ht="78.75" x14ac:dyDescent="0.25">
      <c r="A225" s="9" t="s">
        <v>369</v>
      </c>
      <c r="B225" s="32" t="s">
        <v>370</v>
      </c>
      <c r="C225" s="13">
        <v>29665.4</v>
      </c>
      <c r="D225" s="13">
        <v>26400.9</v>
      </c>
      <c r="E225" s="13">
        <f t="shared" si="11"/>
        <v>-3264.5</v>
      </c>
      <c r="F225" s="13" t="s">
        <v>299</v>
      </c>
      <c r="G225" s="13">
        <v>31774.7</v>
      </c>
      <c r="H225" s="13">
        <v>31774.7</v>
      </c>
      <c r="I225" s="13">
        <f t="shared" si="13"/>
        <v>0</v>
      </c>
      <c r="J225" s="13">
        <v>31774.7</v>
      </c>
      <c r="K225" s="13">
        <v>31774.7</v>
      </c>
      <c r="L225" s="13">
        <f t="shared" si="12"/>
        <v>0</v>
      </c>
    </row>
    <row r="226" spans="1:12" ht="141.75" x14ac:dyDescent="0.25">
      <c r="A226" s="9" t="s">
        <v>371</v>
      </c>
      <c r="B226" s="32" t="s">
        <v>372</v>
      </c>
      <c r="C226" s="13">
        <v>95141.4</v>
      </c>
      <c r="D226" s="13">
        <v>95141.4</v>
      </c>
      <c r="E226" s="13">
        <f t="shared" si="11"/>
        <v>0</v>
      </c>
      <c r="F226" s="13"/>
      <c r="G226" s="13">
        <v>65478.6</v>
      </c>
      <c r="H226" s="13">
        <v>65478.6</v>
      </c>
      <c r="I226" s="13">
        <f t="shared" si="13"/>
        <v>0</v>
      </c>
      <c r="J226" s="13">
        <v>65478.6</v>
      </c>
      <c r="K226" s="13">
        <v>65478.6</v>
      </c>
      <c r="L226" s="13">
        <f t="shared" si="12"/>
        <v>0</v>
      </c>
    </row>
    <row r="227" spans="1:12" ht="63" x14ac:dyDescent="0.25">
      <c r="A227" s="9" t="s">
        <v>371</v>
      </c>
      <c r="B227" s="32" t="s">
        <v>373</v>
      </c>
      <c r="C227" s="13">
        <v>4526</v>
      </c>
      <c r="D227" s="13">
        <v>4526</v>
      </c>
      <c r="E227" s="13">
        <f t="shared" si="11"/>
        <v>0</v>
      </c>
      <c r="F227" s="13"/>
      <c r="G227" s="13">
        <v>0</v>
      </c>
      <c r="H227" s="13">
        <v>0</v>
      </c>
      <c r="I227" s="13">
        <f t="shared" si="13"/>
        <v>0</v>
      </c>
      <c r="J227" s="13"/>
      <c r="K227" s="13"/>
      <c r="L227" s="13">
        <f t="shared" si="12"/>
        <v>0</v>
      </c>
    </row>
    <row r="228" spans="1:12" ht="63" x14ac:dyDescent="0.25">
      <c r="A228" s="9" t="s">
        <v>374</v>
      </c>
      <c r="B228" s="32" t="s">
        <v>375</v>
      </c>
      <c r="C228" s="13">
        <v>166.8</v>
      </c>
      <c r="D228" s="13">
        <v>166.8</v>
      </c>
      <c r="E228" s="13">
        <f t="shared" si="11"/>
        <v>0</v>
      </c>
      <c r="F228" s="13"/>
      <c r="G228" s="20">
        <v>16.399999999999999</v>
      </c>
      <c r="H228" s="20">
        <v>16.399999999999999</v>
      </c>
      <c r="I228" s="13">
        <f t="shared" si="13"/>
        <v>0</v>
      </c>
      <c r="J228" s="20">
        <v>14.6</v>
      </c>
      <c r="K228" s="20">
        <v>14.6</v>
      </c>
      <c r="L228" s="13">
        <f t="shared" si="12"/>
        <v>0</v>
      </c>
    </row>
    <row r="229" spans="1:12" ht="63" x14ac:dyDescent="0.25">
      <c r="A229" s="9" t="s">
        <v>376</v>
      </c>
      <c r="B229" s="32" t="s">
        <v>377</v>
      </c>
      <c r="C229" s="13">
        <v>15930.8</v>
      </c>
      <c r="D229" s="13">
        <v>15867</v>
      </c>
      <c r="E229" s="13">
        <f t="shared" si="11"/>
        <v>-63.799999999999272</v>
      </c>
      <c r="F229" s="13" t="s">
        <v>299</v>
      </c>
      <c r="G229" s="20">
        <v>16919.3</v>
      </c>
      <c r="H229" s="20">
        <v>16919.3</v>
      </c>
      <c r="I229" s="13">
        <f t="shared" si="13"/>
        <v>0</v>
      </c>
      <c r="J229" s="20">
        <v>17596.099999999999</v>
      </c>
      <c r="K229" s="20">
        <v>17596.099999999999</v>
      </c>
      <c r="L229" s="13">
        <f t="shared" si="12"/>
        <v>0</v>
      </c>
    </row>
    <row r="230" spans="1:12" ht="31.5" x14ac:dyDescent="0.25">
      <c r="A230" s="9" t="s">
        <v>378</v>
      </c>
      <c r="B230" s="32" t="s">
        <v>379</v>
      </c>
      <c r="C230" s="13">
        <v>98143.8</v>
      </c>
      <c r="D230" s="13">
        <v>92943.8</v>
      </c>
      <c r="E230" s="13">
        <f t="shared" si="11"/>
        <v>-5200</v>
      </c>
      <c r="F230" s="13" t="s">
        <v>299</v>
      </c>
      <c r="G230" s="20">
        <v>105829.8</v>
      </c>
      <c r="H230" s="20">
        <v>105829.8</v>
      </c>
      <c r="I230" s="13">
        <f t="shared" si="13"/>
        <v>0</v>
      </c>
      <c r="J230" s="20">
        <v>105829.8</v>
      </c>
      <c r="K230" s="20">
        <v>105829.8</v>
      </c>
      <c r="L230" s="13">
        <f t="shared" si="12"/>
        <v>0</v>
      </c>
    </row>
    <row r="231" spans="1:12" ht="47.25" x14ac:dyDescent="0.25">
      <c r="A231" s="9" t="s">
        <v>380</v>
      </c>
      <c r="B231" s="32" t="s">
        <v>381</v>
      </c>
      <c r="C231" s="13">
        <v>17714.099999999999</v>
      </c>
      <c r="D231" s="13">
        <v>17714.099999999999</v>
      </c>
      <c r="E231" s="13">
        <f t="shared" si="11"/>
        <v>0</v>
      </c>
      <c r="F231" s="13"/>
      <c r="G231" s="20">
        <v>17974.7</v>
      </c>
      <c r="H231" s="20">
        <v>17974.7</v>
      </c>
      <c r="I231" s="13">
        <f t="shared" si="13"/>
        <v>0</v>
      </c>
      <c r="J231" s="20">
        <v>17974.7</v>
      </c>
      <c r="K231" s="20">
        <v>17974.7</v>
      </c>
      <c r="L231" s="13">
        <f t="shared" si="12"/>
        <v>0</v>
      </c>
    </row>
    <row r="232" spans="1:12" ht="31.5" x14ac:dyDescent="0.25">
      <c r="A232" s="9" t="s">
        <v>382</v>
      </c>
      <c r="B232" s="32" t="s">
        <v>383</v>
      </c>
      <c r="C232" s="13">
        <v>7891.1</v>
      </c>
      <c r="D232" s="13">
        <v>7891.1</v>
      </c>
      <c r="E232" s="13">
        <f t="shared" si="11"/>
        <v>0</v>
      </c>
      <c r="F232" s="13"/>
      <c r="G232" s="20">
        <v>4687.8999999999996</v>
      </c>
      <c r="H232" s="20">
        <v>4687.8999999999996</v>
      </c>
      <c r="I232" s="13">
        <f t="shared" si="13"/>
        <v>0</v>
      </c>
      <c r="J232" s="20">
        <v>4919.8999999999996</v>
      </c>
      <c r="K232" s="20">
        <v>4919.8999999999996</v>
      </c>
      <c r="L232" s="13">
        <f t="shared" si="12"/>
        <v>0</v>
      </c>
    </row>
    <row r="233" spans="1:12" ht="47.25" x14ac:dyDescent="0.25">
      <c r="A233" s="73" t="s">
        <v>384</v>
      </c>
      <c r="B233" s="69" t="s">
        <v>385</v>
      </c>
      <c r="C233" s="13">
        <v>161.30000000000001</v>
      </c>
      <c r="D233" s="13">
        <v>161.30000000000001</v>
      </c>
      <c r="E233" s="13">
        <f t="shared" si="11"/>
        <v>0</v>
      </c>
      <c r="F233" s="13"/>
      <c r="G233" s="13">
        <v>161.30000000000001</v>
      </c>
      <c r="H233" s="13">
        <v>161.30000000000001</v>
      </c>
      <c r="I233" s="13">
        <f t="shared" si="13"/>
        <v>0</v>
      </c>
      <c r="J233" s="13">
        <v>161.30000000000001</v>
      </c>
      <c r="K233" s="13">
        <v>161.30000000000001</v>
      </c>
      <c r="L233" s="13">
        <f t="shared" si="12"/>
        <v>0</v>
      </c>
    </row>
    <row r="234" spans="1:12" ht="204.75" x14ac:dyDescent="0.25">
      <c r="A234" s="73" t="s">
        <v>384</v>
      </c>
      <c r="B234" s="32" t="s">
        <v>386</v>
      </c>
      <c r="C234" s="13">
        <v>70.3</v>
      </c>
      <c r="D234" s="13">
        <v>70.3</v>
      </c>
      <c r="E234" s="13">
        <f t="shared" si="11"/>
        <v>0</v>
      </c>
      <c r="F234" s="13"/>
      <c r="G234" s="20">
        <v>70.3</v>
      </c>
      <c r="H234" s="20">
        <v>70.3</v>
      </c>
      <c r="I234" s="13">
        <f t="shared" si="13"/>
        <v>0</v>
      </c>
      <c r="J234" s="20">
        <v>70.3</v>
      </c>
      <c r="K234" s="20">
        <v>70.3</v>
      </c>
      <c r="L234" s="13">
        <f t="shared" si="12"/>
        <v>0</v>
      </c>
    </row>
    <row r="235" spans="1:12" ht="15.75" x14ac:dyDescent="0.25">
      <c r="A235" s="10" t="s">
        <v>387</v>
      </c>
      <c r="B235" s="11" t="s">
        <v>388</v>
      </c>
      <c r="C235" s="12">
        <f>SUM(C236:C244)</f>
        <v>83271.3</v>
      </c>
      <c r="D235" s="12">
        <f>SUM(D236:D244)</f>
        <v>88560.900000000009</v>
      </c>
      <c r="E235" s="13">
        <f t="shared" si="11"/>
        <v>5289.6000000000058</v>
      </c>
      <c r="F235" s="13"/>
      <c r="G235" s="12">
        <f t="shared" ref="G235:L235" si="14">SUM(G237:G243)</f>
        <v>80156.100000000006</v>
      </c>
      <c r="H235" s="12">
        <f t="shared" si="14"/>
        <v>80156.100000000006</v>
      </c>
      <c r="I235" s="12">
        <f t="shared" si="14"/>
        <v>0</v>
      </c>
      <c r="J235" s="12">
        <f t="shared" si="14"/>
        <v>81806.100000000006</v>
      </c>
      <c r="K235" s="12">
        <f t="shared" si="14"/>
        <v>81806.100000000006</v>
      </c>
      <c r="L235" s="12">
        <f t="shared" si="14"/>
        <v>0</v>
      </c>
    </row>
    <row r="236" spans="1:12" ht="80.25" customHeight="1" x14ac:dyDescent="0.25">
      <c r="A236" s="9" t="s">
        <v>389</v>
      </c>
      <c r="B236" s="32" t="s">
        <v>390</v>
      </c>
      <c r="C236" s="13">
        <v>0</v>
      </c>
      <c r="D236" s="13">
        <v>2737.5</v>
      </c>
      <c r="E236" s="13">
        <f t="shared" si="11"/>
        <v>2737.5</v>
      </c>
      <c r="F236" s="13" t="s">
        <v>391</v>
      </c>
      <c r="G236" s="12"/>
      <c r="H236" s="12"/>
      <c r="I236" s="12"/>
      <c r="J236" s="12"/>
      <c r="K236" s="12"/>
      <c r="L236" s="12"/>
    </row>
    <row r="237" spans="1:12" ht="69" customHeight="1" x14ac:dyDescent="0.25">
      <c r="A237" s="9" t="s">
        <v>392</v>
      </c>
      <c r="B237" s="69" t="s">
        <v>393</v>
      </c>
      <c r="C237" s="13">
        <v>79806.100000000006</v>
      </c>
      <c r="D237" s="13">
        <v>80644.600000000006</v>
      </c>
      <c r="E237" s="13">
        <f t="shared" si="11"/>
        <v>838.5</v>
      </c>
      <c r="F237" s="13" t="s">
        <v>299</v>
      </c>
      <c r="G237" s="20">
        <v>79806.100000000006</v>
      </c>
      <c r="H237" s="20">
        <v>79806.100000000006</v>
      </c>
      <c r="I237" s="13">
        <f t="shared" ref="I237:I255" si="15">H237-G237</f>
        <v>0</v>
      </c>
      <c r="J237" s="20">
        <v>79806.100000000006</v>
      </c>
      <c r="K237" s="20">
        <v>79806.100000000006</v>
      </c>
      <c r="L237" s="13">
        <f>K237-J237</f>
        <v>0</v>
      </c>
    </row>
    <row r="238" spans="1:12" ht="47.25" x14ac:dyDescent="0.25">
      <c r="A238" s="9" t="s">
        <v>394</v>
      </c>
      <c r="B238" s="54" t="s">
        <v>395</v>
      </c>
      <c r="C238" s="13">
        <v>703</v>
      </c>
      <c r="D238" s="13">
        <v>703</v>
      </c>
      <c r="E238" s="13">
        <f t="shared" si="11"/>
        <v>0</v>
      </c>
      <c r="F238" s="13"/>
      <c r="G238" s="12"/>
      <c r="H238" s="12"/>
      <c r="I238" s="13">
        <f t="shared" si="15"/>
        <v>0</v>
      </c>
      <c r="J238" s="12"/>
      <c r="K238" s="12"/>
      <c r="L238" s="13">
        <f t="shared" ref="L238:L255" si="16">K238-J238</f>
        <v>0</v>
      </c>
    </row>
    <row r="239" spans="1:12" ht="47.25" x14ac:dyDescent="0.25">
      <c r="A239" s="9" t="s">
        <v>394</v>
      </c>
      <c r="B239" s="54" t="s">
        <v>396</v>
      </c>
      <c r="C239" s="13">
        <v>2040.2</v>
      </c>
      <c r="D239" s="13">
        <v>2040.2</v>
      </c>
      <c r="E239" s="13">
        <f t="shared" si="11"/>
        <v>0</v>
      </c>
      <c r="F239" s="13"/>
      <c r="G239" s="12"/>
      <c r="H239" s="12"/>
      <c r="I239" s="13">
        <f t="shared" si="15"/>
        <v>0</v>
      </c>
      <c r="J239" s="12"/>
      <c r="K239" s="12"/>
      <c r="L239" s="13">
        <f t="shared" si="16"/>
        <v>0</v>
      </c>
    </row>
    <row r="240" spans="1:12" ht="47.25" x14ac:dyDescent="0.25">
      <c r="A240" s="9" t="s">
        <v>394</v>
      </c>
      <c r="B240" s="54" t="s">
        <v>397</v>
      </c>
      <c r="C240" s="13">
        <v>0</v>
      </c>
      <c r="D240" s="13">
        <v>1713.6</v>
      </c>
      <c r="E240" s="13">
        <f t="shared" si="11"/>
        <v>1713.6</v>
      </c>
      <c r="F240" s="13" t="s">
        <v>265</v>
      </c>
      <c r="G240" s="12"/>
      <c r="H240" s="12"/>
      <c r="I240" s="13">
        <f t="shared" si="15"/>
        <v>0</v>
      </c>
      <c r="J240" s="12"/>
      <c r="K240" s="12"/>
      <c r="L240" s="13">
        <f t="shared" si="16"/>
        <v>0</v>
      </c>
    </row>
    <row r="241" spans="1:12" ht="94.5" x14ac:dyDescent="0.25">
      <c r="A241" s="9" t="s">
        <v>398</v>
      </c>
      <c r="B241" s="54" t="s">
        <v>399</v>
      </c>
      <c r="C241" s="13">
        <v>697</v>
      </c>
      <c r="D241" s="13">
        <v>697</v>
      </c>
      <c r="E241" s="13">
        <f t="shared" si="11"/>
        <v>0</v>
      </c>
      <c r="F241" s="13"/>
      <c r="G241" s="12"/>
      <c r="H241" s="12"/>
      <c r="I241" s="13">
        <f t="shared" si="15"/>
        <v>0</v>
      </c>
      <c r="J241" s="12"/>
      <c r="K241" s="12"/>
      <c r="L241" s="13">
        <f t="shared" si="16"/>
        <v>0</v>
      </c>
    </row>
    <row r="242" spans="1:12" ht="63" x14ac:dyDescent="0.25">
      <c r="A242" s="9" t="s">
        <v>398</v>
      </c>
      <c r="B242" s="69" t="s">
        <v>400</v>
      </c>
      <c r="C242" s="13">
        <v>0</v>
      </c>
      <c r="D242" s="13">
        <v>0</v>
      </c>
      <c r="E242" s="13">
        <f t="shared" si="11"/>
        <v>0</v>
      </c>
      <c r="F242" s="13"/>
      <c r="G242" s="20">
        <v>350</v>
      </c>
      <c r="H242" s="20">
        <v>350</v>
      </c>
      <c r="I242" s="13">
        <f t="shared" si="15"/>
        <v>0</v>
      </c>
      <c r="J242" s="20">
        <v>0</v>
      </c>
      <c r="K242" s="20">
        <v>0</v>
      </c>
      <c r="L242" s="13">
        <f t="shared" si="16"/>
        <v>0</v>
      </c>
    </row>
    <row r="243" spans="1:12" ht="78.75" x14ac:dyDescent="0.25">
      <c r="A243" s="9" t="s">
        <v>398</v>
      </c>
      <c r="B243" s="69" t="s">
        <v>401</v>
      </c>
      <c r="C243" s="13">
        <v>0</v>
      </c>
      <c r="D243" s="13">
        <v>0</v>
      </c>
      <c r="E243" s="13">
        <f t="shared" si="11"/>
        <v>0</v>
      </c>
      <c r="F243" s="13"/>
      <c r="G243" s="20">
        <v>0</v>
      </c>
      <c r="H243" s="20">
        <v>0</v>
      </c>
      <c r="I243" s="13">
        <f t="shared" si="15"/>
        <v>0</v>
      </c>
      <c r="J243" s="20">
        <v>2000</v>
      </c>
      <c r="K243" s="20">
        <v>2000</v>
      </c>
      <c r="L243" s="13">
        <f t="shared" si="16"/>
        <v>0</v>
      </c>
    </row>
    <row r="244" spans="1:12" ht="63" x14ac:dyDescent="0.25">
      <c r="A244" s="9" t="s">
        <v>402</v>
      </c>
      <c r="B244" s="54" t="s">
        <v>403</v>
      </c>
      <c r="C244" s="13">
        <v>25</v>
      </c>
      <c r="D244" s="13">
        <v>25</v>
      </c>
      <c r="E244" s="13">
        <f t="shared" si="11"/>
        <v>0</v>
      </c>
      <c r="F244" s="13"/>
      <c r="G244" s="12"/>
      <c r="H244" s="12"/>
      <c r="I244" s="13">
        <f t="shared" si="15"/>
        <v>0</v>
      </c>
      <c r="J244" s="12"/>
      <c r="K244" s="12"/>
      <c r="L244" s="13">
        <f t="shared" si="16"/>
        <v>0</v>
      </c>
    </row>
    <row r="245" spans="1:12" ht="31.5" x14ac:dyDescent="0.25">
      <c r="A245" s="10" t="s">
        <v>404</v>
      </c>
      <c r="B245" s="11" t="s">
        <v>405</v>
      </c>
      <c r="C245" s="12">
        <f>SUM(C246:C249)</f>
        <v>1109</v>
      </c>
      <c r="D245" s="12">
        <f>SUM(D246:D249)</f>
        <v>1114.3</v>
      </c>
      <c r="E245" s="13">
        <f t="shared" si="11"/>
        <v>5.2999999999999545</v>
      </c>
      <c r="F245" s="13"/>
      <c r="G245" s="12">
        <v>0</v>
      </c>
      <c r="H245" s="12">
        <v>0</v>
      </c>
      <c r="I245" s="13">
        <f t="shared" si="15"/>
        <v>0</v>
      </c>
      <c r="J245" s="12">
        <v>0</v>
      </c>
      <c r="K245" s="12">
        <v>0</v>
      </c>
      <c r="L245" s="13">
        <f t="shared" si="16"/>
        <v>0</v>
      </c>
    </row>
    <row r="246" spans="1:12" ht="31.5" x14ac:dyDescent="0.25">
      <c r="A246" s="9" t="s">
        <v>406</v>
      </c>
      <c r="B246" s="32" t="s">
        <v>407</v>
      </c>
      <c r="C246" s="13">
        <v>778.8</v>
      </c>
      <c r="D246" s="13">
        <v>778.8</v>
      </c>
      <c r="E246" s="13">
        <f t="shared" si="11"/>
        <v>0</v>
      </c>
      <c r="F246" s="13"/>
      <c r="G246" s="12"/>
      <c r="H246" s="12"/>
      <c r="I246" s="13">
        <f t="shared" si="15"/>
        <v>0</v>
      </c>
      <c r="J246" s="12"/>
      <c r="K246" s="12"/>
      <c r="L246" s="13">
        <f t="shared" si="16"/>
        <v>0</v>
      </c>
    </row>
    <row r="247" spans="1:12" ht="47.25" x14ac:dyDescent="0.25">
      <c r="A247" s="42" t="s">
        <v>408</v>
      </c>
      <c r="B247" s="32" t="s">
        <v>409</v>
      </c>
      <c r="C247" s="13">
        <v>22.7</v>
      </c>
      <c r="D247" s="13">
        <v>28</v>
      </c>
      <c r="E247" s="13">
        <f t="shared" si="11"/>
        <v>5.3000000000000007</v>
      </c>
      <c r="F247" s="13" t="s">
        <v>410</v>
      </c>
      <c r="G247" s="12"/>
      <c r="H247" s="12"/>
      <c r="I247" s="13">
        <f t="shared" si="15"/>
        <v>0</v>
      </c>
      <c r="J247" s="12"/>
      <c r="K247" s="12"/>
      <c r="L247" s="13">
        <f t="shared" si="16"/>
        <v>0</v>
      </c>
    </row>
    <row r="248" spans="1:12" ht="47.25" x14ac:dyDescent="0.25">
      <c r="A248" s="42" t="s">
        <v>411</v>
      </c>
      <c r="B248" s="32" t="s">
        <v>409</v>
      </c>
      <c r="C248" s="13">
        <v>297.5</v>
      </c>
      <c r="D248" s="13">
        <v>297.5</v>
      </c>
      <c r="E248" s="13">
        <f t="shared" si="11"/>
        <v>0</v>
      </c>
      <c r="G248" s="12"/>
      <c r="H248" s="12"/>
      <c r="I248" s="13">
        <f t="shared" si="15"/>
        <v>0</v>
      </c>
      <c r="J248" s="12"/>
      <c r="K248" s="12"/>
      <c r="L248" s="13">
        <f t="shared" si="16"/>
        <v>0</v>
      </c>
    </row>
    <row r="249" spans="1:12" ht="47.25" x14ac:dyDescent="0.25">
      <c r="A249" s="42" t="s">
        <v>412</v>
      </c>
      <c r="B249" s="32" t="s">
        <v>409</v>
      </c>
      <c r="C249" s="20">
        <v>10</v>
      </c>
      <c r="D249" s="20">
        <v>10</v>
      </c>
      <c r="E249" s="13">
        <f t="shared" si="11"/>
        <v>0</v>
      </c>
      <c r="F249" s="13"/>
      <c r="G249" s="12"/>
      <c r="H249" s="12"/>
      <c r="I249" s="13">
        <f t="shared" si="15"/>
        <v>0</v>
      </c>
      <c r="J249" s="12"/>
      <c r="K249" s="12"/>
      <c r="L249" s="13">
        <f t="shared" si="16"/>
        <v>0</v>
      </c>
    </row>
    <row r="250" spans="1:12" ht="15.75" x14ac:dyDescent="0.25">
      <c r="A250" s="10" t="s">
        <v>413</v>
      </c>
      <c r="B250" s="11" t="s">
        <v>414</v>
      </c>
      <c r="C250" s="45">
        <f>SUM(C251:C253)</f>
        <v>53.3</v>
      </c>
      <c r="D250" s="45">
        <f>SUM(D251:D253)</f>
        <v>75.400000000000006</v>
      </c>
      <c r="E250" s="13">
        <f t="shared" si="11"/>
        <v>22.100000000000009</v>
      </c>
      <c r="F250" s="13"/>
      <c r="G250" s="45">
        <v>0</v>
      </c>
      <c r="H250" s="45">
        <v>0</v>
      </c>
      <c r="I250" s="13">
        <f t="shared" si="15"/>
        <v>0</v>
      </c>
      <c r="J250" s="45">
        <v>0</v>
      </c>
      <c r="K250" s="45">
        <v>0</v>
      </c>
      <c r="L250" s="13">
        <f t="shared" si="16"/>
        <v>0</v>
      </c>
    </row>
    <row r="251" spans="1:12" ht="47.25" x14ac:dyDescent="0.25">
      <c r="A251" s="42" t="s">
        <v>415</v>
      </c>
      <c r="B251" s="32" t="s">
        <v>416</v>
      </c>
      <c r="C251" s="20">
        <v>1.5</v>
      </c>
      <c r="D251" s="20">
        <v>1.5</v>
      </c>
      <c r="E251" s="13">
        <f t="shared" si="11"/>
        <v>0</v>
      </c>
      <c r="F251" s="13"/>
      <c r="G251" s="45"/>
      <c r="H251" s="45"/>
      <c r="I251" s="13">
        <f t="shared" si="15"/>
        <v>0</v>
      </c>
      <c r="J251" s="45"/>
      <c r="K251" s="45"/>
      <c r="L251" s="13">
        <f t="shared" si="16"/>
        <v>0</v>
      </c>
    </row>
    <row r="252" spans="1:12" ht="47.25" x14ac:dyDescent="0.25">
      <c r="A252" s="42" t="s">
        <v>417</v>
      </c>
      <c r="B252" s="32" t="s">
        <v>416</v>
      </c>
      <c r="C252" s="20">
        <v>44.8</v>
      </c>
      <c r="D252" s="20">
        <v>44.8</v>
      </c>
      <c r="E252" s="13">
        <f t="shared" si="11"/>
        <v>0</v>
      </c>
      <c r="F252" s="13"/>
      <c r="G252" s="45"/>
      <c r="H252" s="45"/>
      <c r="I252" s="13">
        <f t="shared" si="15"/>
        <v>0</v>
      </c>
      <c r="J252" s="45"/>
      <c r="K252" s="45"/>
      <c r="L252" s="13">
        <f t="shared" si="16"/>
        <v>0</v>
      </c>
    </row>
    <row r="253" spans="1:12" ht="63" x14ac:dyDescent="0.25">
      <c r="A253" s="42" t="s">
        <v>418</v>
      </c>
      <c r="B253" s="32" t="s">
        <v>416</v>
      </c>
      <c r="C253" s="20">
        <v>7</v>
      </c>
      <c r="D253" s="20">
        <v>29.1</v>
      </c>
      <c r="E253" s="13">
        <f t="shared" si="11"/>
        <v>22.1</v>
      </c>
      <c r="F253" s="13" t="s">
        <v>419</v>
      </c>
      <c r="G253" s="45">
        <v>0</v>
      </c>
      <c r="H253" s="45">
        <v>0</v>
      </c>
      <c r="I253" s="13">
        <f t="shared" si="15"/>
        <v>0</v>
      </c>
      <c r="J253" s="45">
        <v>0</v>
      </c>
      <c r="K253" s="45">
        <v>0</v>
      </c>
      <c r="L253" s="13">
        <f t="shared" si="16"/>
        <v>0</v>
      </c>
    </row>
    <row r="254" spans="1:12" ht="15.75" x14ac:dyDescent="0.25">
      <c r="A254" s="10" t="s">
        <v>420</v>
      </c>
      <c r="B254" s="11" t="s">
        <v>421</v>
      </c>
      <c r="C254" s="12">
        <f>C130+C245+C250</f>
        <v>5887809.2999999989</v>
      </c>
      <c r="D254" s="12">
        <f>D130+D245+D250</f>
        <v>5889421.8999999994</v>
      </c>
      <c r="E254" s="13">
        <f t="shared" si="11"/>
        <v>1612.6000000005588</v>
      </c>
      <c r="F254" s="13"/>
      <c r="G254" s="12">
        <f>G130+G245+G250</f>
        <v>3799957.9</v>
      </c>
      <c r="H254" s="12">
        <f>H130+H245+H250</f>
        <v>3799957.9</v>
      </c>
      <c r="I254" s="13">
        <f t="shared" si="15"/>
        <v>0</v>
      </c>
      <c r="J254" s="12">
        <f>J130+J245+J250</f>
        <v>3973398.9000000008</v>
      </c>
      <c r="K254" s="12">
        <f>K130+K245+K250</f>
        <v>3973398.9000000008</v>
      </c>
      <c r="L254" s="13">
        <f t="shared" si="16"/>
        <v>0</v>
      </c>
    </row>
    <row r="255" spans="1:12" ht="15.75" x14ac:dyDescent="0.25">
      <c r="A255" s="75" t="s">
        <v>422</v>
      </c>
      <c r="B255" s="75"/>
      <c r="C255" s="12">
        <f>C254+C129</f>
        <v>8044960.8299999982</v>
      </c>
      <c r="D255" s="76">
        <f>D254+D129</f>
        <v>8049934.9999999991</v>
      </c>
      <c r="E255" s="13">
        <f t="shared" si="11"/>
        <v>4974.1700000008568</v>
      </c>
      <c r="F255" s="13"/>
      <c r="G255" s="12">
        <f>G254+G129</f>
        <v>5795176.6999999993</v>
      </c>
      <c r="H255" s="12">
        <f>H254+H129</f>
        <v>5795176.6999999993</v>
      </c>
      <c r="I255" s="13">
        <f t="shared" si="15"/>
        <v>0</v>
      </c>
      <c r="J255" s="12">
        <f>J254+J129</f>
        <v>6063825.7000000011</v>
      </c>
      <c r="K255" s="12">
        <f>K254+K129</f>
        <v>6063825.7000000011</v>
      </c>
      <c r="L255" s="13">
        <f t="shared" si="16"/>
        <v>0</v>
      </c>
    </row>
    <row r="256" spans="1:12" x14ac:dyDescent="0.25">
      <c r="J256" s="22"/>
      <c r="K256" s="22"/>
      <c r="L256" s="22"/>
    </row>
    <row r="257" spans="3:13" x14ac:dyDescent="0.25">
      <c r="E257" s="78"/>
      <c r="J257" s="22"/>
      <c r="K257" s="22"/>
      <c r="L257" s="22"/>
    </row>
    <row r="258" spans="3:13" x14ac:dyDescent="0.25">
      <c r="C258" s="78"/>
      <c r="D258" s="78"/>
      <c r="J258" s="22"/>
      <c r="K258" s="22"/>
      <c r="L258" s="22"/>
    </row>
    <row r="259" spans="3:13" x14ac:dyDescent="0.25">
      <c r="J259" s="22"/>
      <c r="K259" s="22"/>
      <c r="L259" s="22"/>
      <c r="M259" s="14"/>
    </row>
    <row r="260" spans="3:13" x14ac:dyDescent="0.25">
      <c r="J260" s="22"/>
      <c r="K260" s="22"/>
      <c r="L260" s="22"/>
    </row>
    <row r="261" spans="3:13" x14ac:dyDescent="0.25">
      <c r="J261" s="22"/>
      <c r="K261" s="22"/>
      <c r="L261" s="22"/>
    </row>
    <row r="262" spans="3:13" x14ac:dyDescent="0.25">
      <c r="J262" s="22"/>
      <c r="K262" s="22"/>
      <c r="L262" s="22"/>
    </row>
    <row r="263" spans="3:13" x14ac:dyDescent="0.25">
      <c r="J263" s="22"/>
      <c r="K263" s="22"/>
      <c r="L263" s="22"/>
    </row>
    <row r="264" spans="3:13" x14ac:dyDescent="0.25">
      <c r="J264" s="22"/>
      <c r="K264" s="22"/>
      <c r="L264" s="22"/>
    </row>
    <row r="265" spans="3:13" x14ac:dyDescent="0.25">
      <c r="J265" s="22"/>
      <c r="K265" s="22"/>
      <c r="L265" s="22"/>
    </row>
    <row r="266" spans="3:13" x14ac:dyDescent="0.25">
      <c r="J266" s="22"/>
      <c r="K266" s="22"/>
      <c r="L266" s="22"/>
    </row>
    <row r="267" spans="3:13" x14ac:dyDescent="0.25">
      <c r="J267" s="22"/>
      <c r="K267" s="22"/>
      <c r="L267" s="22"/>
    </row>
    <row r="268" spans="3:13" x14ac:dyDescent="0.25">
      <c r="J268" s="79"/>
      <c r="K268" s="79"/>
      <c r="L268" s="79"/>
    </row>
    <row r="269" spans="3:13" x14ac:dyDescent="0.25">
      <c r="J269" s="79"/>
      <c r="K269" s="79"/>
      <c r="L269" s="79"/>
    </row>
    <row r="270" spans="3:13" x14ac:dyDescent="0.25">
      <c r="J270" s="79"/>
      <c r="K270" s="79"/>
      <c r="L270" s="79"/>
    </row>
    <row r="271" spans="3:13" x14ac:dyDescent="0.25">
      <c r="J271" s="79"/>
      <c r="K271" s="79"/>
      <c r="L271" s="79"/>
    </row>
    <row r="272" spans="3:13" x14ac:dyDescent="0.25">
      <c r="J272" s="79"/>
      <c r="K272" s="79"/>
      <c r="L272" s="79"/>
    </row>
    <row r="273" spans="10:12" x14ac:dyDescent="0.25">
      <c r="J273" s="79"/>
      <c r="K273" s="79"/>
      <c r="L273" s="79"/>
    </row>
    <row r="274" spans="10:12" x14ac:dyDescent="0.25">
      <c r="J274" s="79"/>
      <c r="K274" s="79"/>
      <c r="L274" s="79"/>
    </row>
    <row r="275" spans="10:12" x14ac:dyDescent="0.25">
      <c r="J275" s="79"/>
      <c r="K275" s="79"/>
      <c r="L275" s="79"/>
    </row>
    <row r="276" spans="10:12" x14ac:dyDescent="0.25">
      <c r="J276" s="79"/>
      <c r="K276" s="79"/>
      <c r="L276" s="79"/>
    </row>
    <row r="277" spans="10:12" x14ac:dyDescent="0.25">
      <c r="J277" s="79"/>
      <c r="K277" s="79"/>
      <c r="L277" s="79"/>
    </row>
    <row r="278" spans="10:12" x14ac:dyDescent="0.25">
      <c r="J278" s="79"/>
      <c r="K278" s="79"/>
      <c r="L278" s="79"/>
    </row>
    <row r="279" spans="10:12" x14ac:dyDescent="0.25">
      <c r="J279" s="79"/>
      <c r="K279" s="79"/>
      <c r="L279" s="79"/>
    </row>
    <row r="280" spans="10:12" x14ac:dyDescent="0.25">
      <c r="J280" s="79"/>
      <c r="K280" s="79"/>
      <c r="L280" s="79"/>
    </row>
    <row r="281" spans="10:12" x14ac:dyDescent="0.25">
      <c r="J281" s="79"/>
      <c r="K281" s="79"/>
      <c r="L281" s="79"/>
    </row>
    <row r="282" spans="10:12" x14ac:dyDescent="0.25">
      <c r="J282" s="79"/>
      <c r="K282" s="79"/>
      <c r="L282" s="79"/>
    </row>
    <row r="283" spans="10:12" x14ac:dyDescent="0.25">
      <c r="J283" s="79"/>
      <c r="K283" s="79"/>
      <c r="L283" s="79"/>
    </row>
    <row r="284" spans="10:12" x14ac:dyDescent="0.25">
      <c r="J284" s="79"/>
      <c r="K284" s="79"/>
      <c r="L284" s="79"/>
    </row>
    <row r="285" spans="10:12" x14ac:dyDescent="0.25">
      <c r="J285" s="79"/>
      <c r="K285" s="79"/>
      <c r="L285" s="79"/>
    </row>
    <row r="286" spans="10:12" x14ac:dyDescent="0.25">
      <c r="J286" s="79"/>
      <c r="K286" s="79"/>
      <c r="L286" s="79"/>
    </row>
    <row r="287" spans="10:12" x14ac:dyDescent="0.25">
      <c r="J287" s="79"/>
      <c r="K287" s="79"/>
      <c r="L287" s="79"/>
    </row>
    <row r="288" spans="10:12" x14ac:dyDescent="0.25">
      <c r="J288" s="79"/>
      <c r="K288" s="79"/>
      <c r="L288" s="79"/>
    </row>
    <row r="289" spans="10:12" x14ac:dyDescent="0.25">
      <c r="J289" s="79"/>
      <c r="K289" s="79"/>
      <c r="L289" s="79"/>
    </row>
    <row r="290" spans="10:12" x14ac:dyDescent="0.25">
      <c r="J290" s="79"/>
      <c r="K290" s="79"/>
      <c r="L290" s="79"/>
    </row>
    <row r="291" spans="10:12" x14ac:dyDescent="0.25">
      <c r="J291" s="79"/>
      <c r="K291" s="79"/>
      <c r="L291" s="79"/>
    </row>
    <row r="292" spans="10:12" x14ac:dyDescent="0.25">
      <c r="J292" s="79"/>
      <c r="K292" s="79"/>
      <c r="L292" s="79"/>
    </row>
    <row r="293" spans="10:12" x14ac:dyDescent="0.25">
      <c r="J293" s="79"/>
      <c r="K293" s="79"/>
      <c r="L293" s="79"/>
    </row>
    <row r="294" spans="10:12" x14ac:dyDescent="0.25">
      <c r="J294" s="79"/>
      <c r="K294" s="79"/>
      <c r="L294" s="79"/>
    </row>
    <row r="295" spans="10:12" x14ac:dyDescent="0.25">
      <c r="J295" s="79"/>
      <c r="K295" s="79"/>
      <c r="L295" s="79"/>
    </row>
    <row r="296" spans="10:12" x14ac:dyDescent="0.25">
      <c r="J296" s="79"/>
      <c r="K296" s="79"/>
      <c r="L296" s="79"/>
    </row>
    <row r="297" spans="10:12" x14ac:dyDescent="0.25">
      <c r="J297" s="79"/>
      <c r="K297" s="79"/>
      <c r="L297" s="79"/>
    </row>
    <row r="298" spans="10:12" x14ac:dyDescent="0.25">
      <c r="J298" s="79"/>
      <c r="K298" s="79"/>
      <c r="L298" s="79"/>
    </row>
    <row r="299" spans="10:12" x14ac:dyDescent="0.25">
      <c r="J299" s="79"/>
      <c r="K299" s="79"/>
      <c r="L299" s="79"/>
    </row>
    <row r="300" spans="10:12" x14ac:dyDescent="0.25">
      <c r="J300" s="79"/>
      <c r="K300" s="79"/>
      <c r="L300" s="79"/>
    </row>
    <row r="301" spans="10:12" x14ac:dyDescent="0.25">
      <c r="J301" s="79"/>
      <c r="K301" s="79"/>
      <c r="L301" s="79"/>
    </row>
    <row r="302" spans="10:12" x14ac:dyDescent="0.25">
      <c r="J302" s="79"/>
      <c r="K302" s="79"/>
      <c r="L302" s="79"/>
    </row>
    <row r="303" spans="10:12" x14ac:dyDescent="0.25">
      <c r="J303" s="79"/>
      <c r="K303" s="79"/>
      <c r="L303" s="79"/>
    </row>
    <row r="304" spans="10:12" x14ac:dyDescent="0.25">
      <c r="J304" s="79"/>
      <c r="K304" s="79"/>
      <c r="L304" s="79"/>
    </row>
    <row r="305" spans="10:12" x14ac:dyDescent="0.25">
      <c r="J305" s="79"/>
      <c r="K305" s="79"/>
      <c r="L305" s="79"/>
    </row>
    <row r="306" spans="10:12" x14ac:dyDescent="0.25">
      <c r="J306" s="79"/>
      <c r="K306" s="79"/>
      <c r="L306" s="79"/>
    </row>
    <row r="307" spans="10:12" x14ac:dyDescent="0.25">
      <c r="J307" s="79"/>
      <c r="K307" s="79"/>
      <c r="L307" s="79"/>
    </row>
    <row r="308" spans="10:12" x14ac:dyDescent="0.25">
      <c r="J308" s="79"/>
      <c r="K308" s="79"/>
      <c r="L308" s="79"/>
    </row>
    <row r="309" spans="10:12" x14ac:dyDescent="0.25">
      <c r="J309" s="79"/>
      <c r="K309" s="79"/>
      <c r="L309" s="79"/>
    </row>
    <row r="310" spans="10:12" x14ac:dyDescent="0.25">
      <c r="J310" s="79"/>
      <c r="K310" s="79"/>
      <c r="L310" s="79"/>
    </row>
    <row r="311" spans="10:12" x14ac:dyDescent="0.25">
      <c r="J311" s="79"/>
      <c r="K311" s="79"/>
      <c r="L311" s="79"/>
    </row>
    <row r="312" spans="10:12" x14ac:dyDescent="0.25">
      <c r="J312" s="79"/>
      <c r="K312" s="79"/>
      <c r="L312" s="79"/>
    </row>
    <row r="313" spans="10:12" x14ac:dyDescent="0.25">
      <c r="J313" s="79"/>
      <c r="K313" s="79"/>
      <c r="L313" s="79"/>
    </row>
    <row r="314" spans="10:12" x14ac:dyDescent="0.25">
      <c r="J314" s="79"/>
      <c r="K314" s="79"/>
      <c r="L314" s="79"/>
    </row>
    <row r="315" spans="10:12" x14ac:dyDescent="0.25">
      <c r="J315" s="79"/>
      <c r="K315" s="79"/>
      <c r="L315" s="79"/>
    </row>
    <row r="316" spans="10:12" x14ac:dyDescent="0.25">
      <c r="J316" s="79"/>
      <c r="K316" s="79"/>
      <c r="L316" s="79"/>
    </row>
    <row r="317" spans="10:12" x14ac:dyDescent="0.25">
      <c r="J317" s="79"/>
      <c r="K317" s="79"/>
      <c r="L317" s="79"/>
    </row>
    <row r="318" spans="10:12" x14ac:dyDescent="0.25">
      <c r="J318" s="79"/>
      <c r="K318" s="79"/>
      <c r="L318" s="79"/>
    </row>
    <row r="319" spans="10:12" x14ac:dyDescent="0.25">
      <c r="J319" s="79"/>
      <c r="K319" s="79"/>
      <c r="L319" s="79"/>
    </row>
    <row r="320" spans="10:12" x14ac:dyDescent="0.25">
      <c r="J320" s="79"/>
      <c r="K320" s="79"/>
      <c r="L320" s="79"/>
    </row>
    <row r="321" spans="10:12" x14ac:dyDescent="0.25">
      <c r="J321" s="79"/>
      <c r="K321" s="79"/>
      <c r="L321" s="79"/>
    </row>
    <row r="322" spans="10:12" x14ac:dyDescent="0.25">
      <c r="J322" s="79"/>
      <c r="K322" s="79"/>
      <c r="L322" s="79"/>
    </row>
    <row r="323" spans="10:12" x14ac:dyDescent="0.25">
      <c r="J323" s="79"/>
      <c r="K323" s="79"/>
      <c r="L323" s="79"/>
    </row>
    <row r="324" spans="10:12" x14ac:dyDescent="0.25">
      <c r="J324" s="79"/>
      <c r="K324" s="79"/>
      <c r="L324" s="79"/>
    </row>
    <row r="325" spans="10:12" x14ac:dyDescent="0.25">
      <c r="J325" s="79"/>
      <c r="K325" s="79"/>
      <c r="L325" s="79"/>
    </row>
    <row r="326" spans="10:12" x14ac:dyDescent="0.25">
      <c r="J326" s="79"/>
      <c r="K326" s="79"/>
      <c r="L326" s="79"/>
    </row>
    <row r="327" spans="10:12" x14ac:dyDescent="0.25">
      <c r="J327" s="79"/>
      <c r="K327" s="79"/>
      <c r="L327" s="79"/>
    </row>
    <row r="328" spans="10:12" x14ac:dyDescent="0.25">
      <c r="J328" s="79"/>
      <c r="K328" s="79"/>
      <c r="L328" s="79"/>
    </row>
    <row r="329" spans="10:12" x14ac:dyDescent="0.25">
      <c r="J329" s="79"/>
      <c r="K329" s="79"/>
      <c r="L329" s="79"/>
    </row>
    <row r="330" spans="10:12" x14ac:dyDescent="0.25">
      <c r="J330" s="79"/>
      <c r="K330" s="79"/>
      <c r="L330" s="79"/>
    </row>
    <row r="331" spans="10:12" x14ac:dyDescent="0.25">
      <c r="J331" s="79"/>
      <c r="K331" s="79"/>
      <c r="L331" s="79"/>
    </row>
    <row r="332" spans="10:12" x14ac:dyDescent="0.25">
      <c r="J332" s="79"/>
      <c r="K332" s="79"/>
      <c r="L332" s="79"/>
    </row>
    <row r="333" spans="10:12" x14ac:dyDescent="0.25">
      <c r="J333" s="79"/>
      <c r="K333" s="79"/>
      <c r="L333" s="79"/>
    </row>
    <row r="334" spans="10:12" x14ac:dyDescent="0.25">
      <c r="J334" s="79"/>
      <c r="K334" s="79"/>
      <c r="L334" s="79"/>
    </row>
    <row r="335" spans="10:12" x14ac:dyDescent="0.25">
      <c r="J335" s="79"/>
      <c r="K335" s="79"/>
      <c r="L335" s="79"/>
    </row>
    <row r="336" spans="10:12" x14ac:dyDescent="0.25">
      <c r="J336" s="79"/>
      <c r="K336" s="79"/>
      <c r="L336" s="79"/>
    </row>
    <row r="337" spans="10:12" x14ac:dyDescent="0.25">
      <c r="J337" s="79"/>
      <c r="K337" s="79"/>
      <c r="L337" s="79"/>
    </row>
    <row r="338" spans="10:12" x14ac:dyDescent="0.25">
      <c r="J338" s="79"/>
      <c r="K338" s="79"/>
      <c r="L338" s="79"/>
    </row>
    <row r="339" spans="10:12" x14ac:dyDescent="0.25">
      <c r="J339" s="79"/>
      <c r="K339" s="79"/>
      <c r="L339" s="79"/>
    </row>
    <row r="340" spans="10:12" x14ac:dyDescent="0.25">
      <c r="J340" s="79"/>
      <c r="K340" s="79"/>
      <c r="L340" s="79"/>
    </row>
    <row r="341" spans="10:12" x14ac:dyDescent="0.25">
      <c r="J341" s="79"/>
      <c r="K341" s="79"/>
      <c r="L341" s="79"/>
    </row>
    <row r="342" spans="10:12" x14ac:dyDescent="0.25">
      <c r="J342" s="79"/>
      <c r="K342" s="79"/>
      <c r="L342" s="79"/>
    </row>
    <row r="343" spans="10:12" x14ac:dyDescent="0.25">
      <c r="J343" s="79"/>
      <c r="K343" s="79"/>
      <c r="L343" s="79"/>
    </row>
    <row r="344" spans="10:12" x14ac:dyDescent="0.25">
      <c r="J344" s="79"/>
      <c r="K344" s="79"/>
      <c r="L344" s="79"/>
    </row>
    <row r="345" spans="10:12" x14ac:dyDescent="0.25">
      <c r="J345" s="79"/>
      <c r="K345" s="79"/>
      <c r="L345" s="79"/>
    </row>
    <row r="346" spans="10:12" x14ac:dyDescent="0.25">
      <c r="J346" s="79"/>
      <c r="K346" s="79"/>
      <c r="L346" s="79"/>
    </row>
    <row r="347" spans="10:12" x14ac:dyDescent="0.25">
      <c r="J347" s="79"/>
      <c r="K347" s="79"/>
      <c r="L347" s="79"/>
    </row>
    <row r="348" spans="10:12" x14ac:dyDescent="0.25">
      <c r="J348" s="79"/>
      <c r="K348" s="79"/>
      <c r="L348" s="79"/>
    </row>
    <row r="349" spans="10:12" x14ac:dyDescent="0.25">
      <c r="J349" s="79"/>
      <c r="K349" s="79"/>
      <c r="L349" s="79"/>
    </row>
    <row r="350" spans="10:12" x14ac:dyDescent="0.25">
      <c r="J350" s="79"/>
      <c r="K350" s="79"/>
      <c r="L350" s="79"/>
    </row>
    <row r="351" spans="10:12" x14ac:dyDescent="0.25">
      <c r="J351" s="79"/>
      <c r="K351" s="79"/>
      <c r="L351" s="79"/>
    </row>
    <row r="352" spans="10:12" x14ac:dyDescent="0.25">
      <c r="J352" s="79"/>
      <c r="K352" s="79"/>
      <c r="L352" s="79"/>
    </row>
    <row r="353" spans="10:12" x14ac:dyDescent="0.25">
      <c r="J353" s="79"/>
      <c r="K353" s="79"/>
      <c r="L353" s="79"/>
    </row>
    <row r="354" spans="10:12" x14ac:dyDescent="0.25">
      <c r="J354" s="79"/>
      <c r="K354" s="79"/>
      <c r="L354" s="79"/>
    </row>
    <row r="355" spans="10:12" x14ac:dyDescent="0.25">
      <c r="J355" s="79"/>
      <c r="K355" s="79"/>
      <c r="L355" s="79"/>
    </row>
    <row r="356" spans="10:12" x14ac:dyDescent="0.25">
      <c r="J356" s="79"/>
      <c r="K356" s="79"/>
      <c r="L356" s="79"/>
    </row>
    <row r="357" spans="10:12" x14ac:dyDescent="0.25">
      <c r="J357" s="79"/>
      <c r="K357" s="79"/>
      <c r="L357" s="79"/>
    </row>
    <row r="358" spans="10:12" x14ac:dyDescent="0.25">
      <c r="J358" s="79"/>
      <c r="K358" s="79"/>
      <c r="L358" s="79"/>
    </row>
    <row r="359" spans="10:12" x14ac:dyDescent="0.25">
      <c r="J359" s="79"/>
      <c r="K359" s="79"/>
      <c r="L359" s="79"/>
    </row>
    <row r="360" spans="10:12" x14ac:dyDescent="0.25">
      <c r="J360" s="79"/>
      <c r="K360" s="79"/>
      <c r="L360" s="79"/>
    </row>
    <row r="361" spans="10:12" x14ac:dyDescent="0.25">
      <c r="J361" s="79"/>
      <c r="K361" s="79"/>
      <c r="L361" s="79"/>
    </row>
    <row r="362" spans="10:12" x14ac:dyDescent="0.25">
      <c r="J362" s="79"/>
      <c r="K362" s="79"/>
      <c r="L362" s="79"/>
    </row>
    <row r="363" spans="10:12" x14ac:dyDescent="0.25">
      <c r="J363" s="79"/>
      <c r="K363" s="79"/>
      <c r="L363" s="79"/>
    </row>
    <row r="364" spans="10:12" x14ac:dyDescent="0.25">
      <c r="J364" s="79"/>
      <c r="K364" s="79"/>
      <c r="L364" s="79"/>
    </row>
    <row r="365" spans="10:12" x14ac:dyDescent="0.25">
      <c r="J365" s="79"/>
      <c r="K365" s="79"/>
      <c r="L365" s="79"/>
    </row>
    <row r="366" spans="10:12" x14ac:dyDescent="0.25">
      <c r="J366" s="79"/>
      <c r="K366" s="79"/>
      <c r="L366" s="79"/>
    </row>
    <row r="367" spans="10:12" x14ac:dyDescent="0.25">
      <c r="J367" s="79"/>
      <c r="K367" s="79"/>
      <c r="L367" s="79"/>
    </row>
    <row r="368" spans="10:12" x14ac:dyDescent="0.25">
      <c r="J368" s="79"/>
      <c r="K368" s="79"/>
      <c r="L368" s="79"/>
    </row>
    <row r="369" spans="10:12" x14ac:dyDescent="0.25">
      <c r="J369" s="79"/>
      <c r="K369" s="79"/>
      <c r="L369" s="79"/>
    </row>
    <row r="370" spans="10:12" x14ac:dyDescent="0.25">
      <c r="J370" s="79"/>
      <c r="K370" s="79"/>
      <c r="L370" s="79"/>
    </row>
    <row r="371" spans="10:12" x14ac:dyDescent="0.25">
      <c r="J371" s="79"/>
      <c r="K371" s="79"/>
      <c r="L371" s="79"/>
    </row>
  </sheetData>
  <mergeCells count="4">
    <mergeCell ref="A2:L2"/>
    <mergeCell ref="J3:L3"/>
    <mergeCell ref="A7:A8"/>
    <mergeCell ref="A128:B128"/>
  </mergeCells>
  <hyperlinks>
    <hyperlink ref="B90" r:id="rId1" display="consultantplus://offline/ref=988EC015ECBBF128B41797C3F93EFEE418A639455C871F0F56FDEF5480375203D55CBFEB8F11FA2C863F8EB8F7B01CF71C7C854735E60A15i2XAK"/>
    <hyperlink ref="B92" r:id="rId2" display="consultantplus://offline/ref=A5C545EE8C1C93B0B058E1FFE19DF454C219EB0B98198F2DC0D7B691EFFF64CC26DC8ECE4D9F7B181B1727911B979A94C0CB426D4AE9j9HFG"/>
    <hyperlink ref="B85" r:id="rId3" display="consultantplus://offline/ref=D42EAC7BD398020209D35F6AF6672FBA6F13F77B84F225875A8095FA102A9B2D8E358CD609751112B9E7A4869E64DFF883BAA8D38BAB06D8YDV9M"/>
    <hyperlink ref="B86" r:id="rId4" display="consultantplus://offline/ref=D42EAC7BD398020209D35F6AF6672FBA6F13F77B84F225875A8095FA102A9B2D8E358CD609751112B9E7A4869E64DFF883BAA8D38BAB06D8YDV9M"/>
    <hyperlink ref="B96" r:id="rId5" display="consultantplus://offline/ref=64FC3C9F96C0230A0CECA4E56C028B5E86A06F799E50F1FABBE4A6CFAC6E9A2AB2A69A82FE33DE9CACC0441FC29EF02FFBFA7ABCF960A970JDh7G"/>
  </hyperlinks>
  <pageMargins left="0.31496062992125984" right="0.19685039370078741" top="0.31496062992125984" bottom="0.31496062992125984" header="0.23622047244094491" footer="0.31496062992125984"/>
  <pageSetup paperSize="9" scale="61" fitToHeight="28" orientation="landscape" r:id="rId6"/>
  <colBreaks count="1" manualBreakCount="1">
    <brk id="12" max="37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декабрь</vt:lpstr>
      <vt:lpstr>декабрь!Заголовки_для_печати</vt:lpstr>
      <vt:lpstr>декабрь!Область_печати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dcterms:created xsi:type="dcterms:W3CDTF">2022-12-13T09:42:07Z</dcterms:created>
  <dcterms:modified xsi:type="dcterms:W3CDTF">2022-12-13T09:42:45Z</dcterms:modified>
</cp:coreProperties>
</file>