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1700"/>
  </bookViews>
  <sheets>
    <sheet name="перемещ окт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_xlnm.Print_Titles" localSheetId="0">'перемещ окт'!$4:$4</definedName>
    <definedName name="_xlnm.Print_Area" localSheetId="0">'перемещ окт'!$A$1:$G$44</definedName>
  </definedNames>
  <calcPr calcId="145621"/>
</workbook>
</file>

<file path=xl/calcChain.xml><?xml version="1.0" encoding="utf-8"?>
<calcChain xmlns="http://schemas.openxmlformats.org/spreadsheetml/2006/main">
  <c r="D35" i="1" l="1"/>
  <c r="D23" i="1"/>
  <c r="D26" i="1" l="1"/>
  <c r="D34" i="1"/>
  <c r="D43" i="1"/>
  <c r="E18" i="1" l="1"/>
  <c r="E7" i="1"/>
  <c r="E43" i="1"/>
  <c r="E42" i="1"/>
  <c r="E41" i="1"/>
  <c r="D40" i="1"/>
  <c r="C40" i="1"/>
  <c r="E39" i="1"/>
  <c r="E38" i="1"/>
  <c r="E37" i="1"/>
  <c r="E36" i="1"/>
  <c r="E35" i="1"/>
  <c r="F33" i="1"/>
  <c r="E34" i="1"/>
  <c r="D33" i="1"/>
  <c r="C33" i="1"/>
  <c r="E32" i="1"/>
  <c r="E31" i="1"/>
  <c r="F30" i="1"/>
  <c r="D30" i="1"/>
  <c r="C30" i="1"/>
  <c r="E29" i="1"/>
  <c r="E28" i="1"/>
  <c r="E27" i="1"/>
  <c r="E26" i="1"/>
  <c r="E25" i="1"/>
  <c r="E24" i="1"/>
  <c r="E23" i="1"/>
  <c r="F22" i="1"/>
  <c r="D22" i="1"/>
  <c r="C22" i="1"/>
  <c r="F20" i="1"/>
  <c r="E21" i="1"/>
  <c r="D20" i="1"/>
  <c r="C20" i="1"/>
  <c r="F17" i="1"/>
  <c r="C17" i="1"/>
  <c r="E15" i="1"/>
  <c r="F14" i="1"/>
  <c r="D14" i="1"/>
  <c r="C14" i="1"/>
  <c r="E13" i="1"/>
  <c r="F12" i="1"/>
  <c r="D12" i="1"/>
  <c r="C12" i="1"/>
  <c r="E11" i="1"/>
  <c r="F6" i="1"/>
  <c r="E10" i="1"/>
  <c r="E9" i="1"/>
  <c r="E8" i="1"/>
  <c r="C6" i="1"/>
  <c r="D6" i="1" l="1"/>
  <c r="E6" i="1" s="1"/>
  <c r="E14" i="1"/>
  <c r="E20" i="1"/>
  <c r="F40" i="1"/>
  <c r="F44" i="1" s="1"/>
  <c r="C44" i="1"/>
  <c r="E12" i="1"/>
  <c r="E33" i="1"/>
  <c r="E40" i="1"/>
  <c r="E22" i="1"/>
  <c r="E30" i="1"/>
  <c r="D17" i="1"/>
  <c r="E17" i="1" s="1"/>
  <c r="D44" i="1" l="1"/>
  <c r="E44" i="1" l="1"/>
</calcChain>
</file>

<file path=xl/sharedStrings.xml><?xml version="1.0" encoding="utf-8"?>
<sst xmlns="http://schemas.openxmlformats.org/spreadsheetml/2006/main" count="68" uniqueCount="58">
  <si>
    <t>тыс. рублей</t>
  </si>
  <si>
    <t xml:space="preserve"> Раз дел</t>
  </si>
  <si>
    <t>Наименование разделов/ ГРБС</t>
  </si>
  <si>
    <t>Уточненный бюджет на 2022 год</t>
  </si>
  <si>
    <t>Ассигнования на 2022 год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</si>
  <si>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</si>
  <si>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</si>
  <si>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</si>
  <si>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</si>
  <si>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</si>
  <si>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</si>
  <si>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</si>
  <si>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</si>
  <si>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</si>
  <si>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</si>
  <si>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в т.ч.</t>
  </si>
  <si>
    <t xml:space="preserve">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</si>
  <si>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</si>
  <si>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</si>
  <si>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</si>
  <si>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</si>
  <si>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</si>
  <si>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</si>
  <si>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</si>
  <si>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</si>
  <si>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</si>
  <si>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</si>
  <si>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</si>
  <si>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</si>
  <si>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</si>
  <si>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</si>
  <si>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</si>
  <si>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</si>
  <si>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Управление социальной защиты населения Администрации МГО</t>
  </si>
  <si>
    <t>Управление ФКиС АМГО</t>
  </si>
  <si>
    <t>0800</t>
  </si>
  <si>
    <t>Культура,  в том числе</t>
  </si>
  <si>
    <t>Управление культуры Администрации МГО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</si>
  <si>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</si>
  <si>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</si>
  <si>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т.д.)</t>
    </r>
  </si>
  <si>
    <r>
      <t xml:space="preserve">Финансовое управление Администрации МГО  </t>
    </r>
    <r>
      <rPr>
        <i/>
        <sz val="11"/>
        <rFont val="Times New Roman"/>
        <family val="1"/>
        <charset val="204"/>
      </rPr>
      <t>(в том числе резерв на з/плату, испол.листы)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</si>
  <si>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</si>
  <si>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</si>
  <si>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</si>
  <si>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>ВСЕГО</t>
  </si>
  <si>
    <t>Приложение 5 к реестру</t>
  </si>
  <si>
    <t>Увеличение (перемещение) ассигнований в сумме 149,8 тыс.рублей между учреждениями Управления культуры АМГО с раздела 0800</t>
  </si>
  <si>
    <t>Увеличение (перемещение) ассигнований в сумме 149,8 тыс.рублей между учреждениями Управления культуры АМГО на раздел 0700</t>
  </si>
  <si>
    <t>Уменьшение ассигнований (перемещение)  в сумме 157,9 тыс. рублей с экономии бюджетных средств предусмотренных на мероприятия программы на раздел 0100</t>
  </si>
  <si>
    <t>Увеличение ассигнований (перемещение) в сумме 105,7 тыс. рублей  на капитальный ремонт дорог с раздела 0500</t>
  </si>
  <si>
    <t>Увеличение ассигнований (перемещение) в сумме 80,9 тыс. рублей  на повышение фонда оплаты труда на 4% с 01.10.2022 с раздела 0700</t>
  </si>
  <si>
    <t>Увеличение (перемещение) ассигнований в сумме 351,2 тыс. рублей на устранение аварийных ситуаций в образовательных учреждениях с раздела 1000</t>
  </si>
  <si>
    <t>Информация об изменении ассигнований бюджета Миасского городского округа в 2022 году (после принятия решения Собранием депутатов МГО от 08.11.2022г. № 1 по состоянию на 16.11.2022)</t>
  </si>
  <si>
    <t xml:space="preserve">Увеличение ассигнований (перемещение) в сумме 1355,7 тыс. рублей  на оплату  услуг СМИ и восстановление  средств  ФОТ отвлеченных для  обеспечение мероприятий проводимых по поручениям Губернатора Челябинской области (софинансирование с областным бюджетом  проведения работ по ремонту автомобильной дороги "Объездная дорога Тургоякского шоссе") с разделов 0300,0400,0500 </t>
  </si>
  <si>
    <t>Уменьшение ассигнований (перемещение)  в сумме 1303,5 тыс. рублей с экономии бюджетных средств предусмотренных на содержание муниципального имущества и мероприятий по благоустройству  на раздел 0100,0400</t>
  </si>
  <si>
    <t>Уменьшение (перемещение) аасигнований в сумме 80,9 тыс. рублей с объекта "Общеобразовательная организация в мкр. Динамо г. Миасс Челябинской области" на раздел 0400</t>
  </si>
  <si>
    <t>Уменьшение (перемещение) ассигнований в сумме 351,2 тыс. рублей с компенсации питания обучающихся с ограниченными возможностями здоровья на дому (экономия) на раздел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</si>
</sst>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4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8" fillId="0" borderId="0"/>
    <xf numFmtId="0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justify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justify" vertical="center" wrapText="1"/>
    </xf>
    <xf numFmtId="164" fontId="3" fillId="0" borderId="0" xfId="0" applyNumberFormat="1" applyFont="1" applyFill="1"/>
    <xf numFmtId="0" fontId="6" fillId="0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12" fillId="0" borderId="0" xfId="0" applyFont="1" applyFill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justify" vertical="center" wrapText="1"/>
    </xf>
    <xf numFmtId="164" fontId="10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Fill="1" applyBorder="1"/>
    <xf numFmtId="49" fontId="10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1" fillId="0" borderId="0" xfId="0" applyFont="1" applyFill="1"/>
    <xf numFmtId="49" fontId="4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justify" vertic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0" xfId="0" applyFont="1" applyFill="1"/>
    <xf numFmtId="164" fontId="19" fillId="2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51"/>
  <sheetViews>
    <sheetView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L7" sqref="L7"/>
    </sheetView>
  </sheetViews>
  <sheetFormatPr defaultColWidth="14.42578125" defaultRowHeight="15.75" x14ac:dyDescent="0.25"/>
  <cols>
    <col min="1" max="1" width="5.5703125" style="51" customWidth="1"/>
    <col min="2" max="2" width="46.7109375" style="3" customWidth="1"/>
    <col min="3" max="3" width="14" style="4" customWidth="1"/>
    <col min="4" max="4" width="15.140625" style="52" customWidth="1"/>
    <col min="5" max="5" width="13.140625" style="5" customWidth="1"/>
    <col min="6" max="6" width="11" style="6" customWidth="1"/>
    <col min="7" max="7" width="72.5703125" style="53" customWidth="1"/>
    <col min="8" max="8" width="11.42578125" style="1" customWidth="1"/>
    <col min="9" max="167" width="9.140625" style="1" customWidth="1"/>
    <col min="168" max="168" width="60.42578125" style="1" customWidth="1"/>
    <col min="169" max="169" width="0" style="1" hidden="1" customWidth="1"/>
    <col min="170" max="170" width="14.7109375" style="1" customWidth="1"/>
    <col min="171" max="171" width="14.5703125" style="1" customWidth="1"/>
    <col min="172" max="172" width="0" style="1" hidden="1" customWidth="1"/>
    <col min="173" max="173" width="14.5703125" style="1" customWidth="1"/>
    <col min="174" max="174" width="15" style="1" customWidth="1"/>
    <col min="175" max="176" width="14.5703125" style="1" customWidth="1"/>
    <col min="177" max="16384" width="14.42578125" style="1"/>
  </cols>
  <sheetData>
    <row r="1" spans="1:10" x14ac:dyDescent="0.25">
      <c r="G1" s="60" t="s">
        <v>46</v>
      </c>
    </row>
    <row r="2" spans="1:10" ht="56.25" customHeight="1" x14ac:dyDescent="0.25">
      <c r="A2" s="81" t="s">
        <v>53</v>
      </c>
      <c r="B2" s="81"/>
      <c r="C2" s="81"/>
      <c r="D2" s="81"/>
      <c r="E2" s="81"/>
      <c r="F2" s="81"/>
      <c r="G2" s="82"/>
    </row>
    <row r="3" spans="1:10" x14ac:dyDescent="0.25">
      <c r="A3" s="2"/>
      <c r="G3" s="7" t="s">
        <v>0</v>
      </c>
    </row>
    <row r="4" spans="1:10" s="13" customFormat="1" ht="45" x14ac:dyDescent="0.25">
      <c r="A4" s="8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I4" s="72"/>
      <c r="J4" s="18"/>
    </row>
    <row r="5" spans="1:10" s="18" customFormat="1" x14ac:dyDescent="0.25">
      <c r="A5" s="14" t="s">
        <v>8</v>
      </c>
      <c r="B5" s="15">
        <v>2</v>
      </c>
      <c r="C5" s="16">
        <v>3</v>
      </c>
      <c r="D5" s="66">
        <v>4</v>
      </c>
      <c r="E5" s="16">
        <v>5</v>
      </c>
      <c r="F5" s="17"/>
      <c r="G5" s="12">
        <v>6</v>
      </c>
    </row>
    <row r="6" spans="1:10" s="18" customFormat="1" ht="28.5" x14ac:dyDescent="0.25">
      <c r="A6" s="19" t="s">
        <v>9</v>
      </c>
      <c r="B6" s="20" t="s">
        <v>10</v>
      </c>
      <c r="C6" s="21">
        <f>SUM(C7:C11)-C11</f>
        <v>278043.5</v>
      </c>
      <c r="D6" s="22">
        <f>SUM(D7:D11)-D11</f>
        <v>279399.2</v>
      </c>
      <c r="E6" s="22">
        <f t="shared" ref="E6:E21" si="0">D6-C6</f>
        <v>1355.7000000000116</v>
      </c>
      <c r="F6" s="23">
        <f>SUM(F7:F10)</f>
        <v>1355.7</v>
      </c>
      <c r="G6" s="24"/>
      <c r="H6" s="25"/>
    </row>
    <row r="7" spans="1:10" s="18" customFormat="1" ht="90" x14ac:dyDescent="0.25">
      <c r="A7" s="76"/>
      <c r="B7" s="26" t="s">
        <v>11</v>
      </c>
      <c r="C7" s="64">
        <v>199598.8</v>
      </c>
      <c r="D7" s="65">
        <v>200954.5</v>
      </c>
      <c r="E7" s="27">
        <f>D7-C7</f>
        <v>1355.7000000000116</v>
      </c>
      <c r="F7" s="28">
        <v>1355.7</v>
      </c>
      <c r="G7" s="41" t="s">
        <v>54</v>
      </c>
    </row>
    <row r="8" spans="1:10" s="18" customFormat="1" x14ac:dyDescent="0.25">
      <c r="A8" s="76"/>
      <c r="B8" s="29" t="s">
        <v>12</v>
      </c>
      <c r="C8" s="67">
        <v>26406.6</v>
      </c>
      <c r="D8" s="10">
        <v>26406.6</v>
      </c>
      <c r="E8" s="30">
        <f t="shared" si="0"/>
        <v>0</v>
      </c>
      <c r="F8" s="31"/>
      <c r="G8" s="24"/>
    </row>
    <row r="9" spans="1:10" s="18" customFormat="1" x14ac:dyDescent="0.25">
      <c r="A9" s="76"/>
      <c r="B9" s="29" t="s">
        <v>13</v>
      </c>
      <c r="C9" s="67">
        <v>10073.1</v>
      </c>
      <c r="D9" s="10">
        <v>10073.1</v>
      </c>
      <c r="E9" s="30">
        <f t="shared" si="0"/>
        <v>0</v>
      </c>
      <c r="F9" s="31"/>
      <c r="G9" s="24"/>
    </row>
    <row r="10" spans="1:10" s="33" customFormat="1" x14ac:dyDescent="0.25">
      <c r="A10" s="76"/>
      <c r="B10" s="29" t="s">
        <v>14</v>
      </c>
      <c r="C10" s="62">
        <v>41965</v>
      </c>
      <c r="D10" s="63">
        <v>41965</v>
      </c>
      <c r="E10" s="30">
        <f t="shared" si="0"/>
        <v>0</v>
      </c>
      <c r="F10" s="31"/>
      <c r="G10" s="42"/>
      <c r="H10" s="34"/>
    </row>
    <row r="11" spans="1:10" s="13" customFormat="1" ht="31.5" x14ac:dyDescent="0.25">
      <c r="A11" s="35" t="s">
        <v>15</v>
      </c>
      <c r="B11" s="36" t="s">
        <v>16</v>
      </c>
      <c r="C11" s="31">
        <v>778.3</v>
      </c>
      <c r="D11" s="28">
        <v>778.3</v>
      </c>
      <c r="E11" s="28">
        <f t="shared" si="0"/>
        <v>0</v>
      </c>
      <c r="F11" s="31"/>
      <c r="G11" s="61"/>
      <c r="H11" s="34"/>
      <c r="I11" s="18"/>
      <c r="J11" s="18"/>
    </row>
    <row r="12" spans="1:10" s="13" customFormat="1" ht="42.75" x14ac:dyDescent="0.25">
      <c r="A12" s="19" t="s">
        <v>17</v>
      </c>
      <c r="B12" s="20" t="s">
        <v>18</v>
      </c>
      <c r="C12" s="21">
        <f>C13</f>
        <v>35403.800000000003</v>
      </c>
      <c r="D12" s="21">
        <f>D13</f>
        <v>35245.9</v>
      </c>
      <c r="E12" s="21">
        <f t="shared" si="0"/>
        <v>-157.90000000000146</v>
      </c>
      <c r="F12" s="37">
        <f>SUM(F13:F13)</f>
        <v>-157.9</v>
      </c>
      <c r="G12" s="38"/>
      <c r="H12" s="25"/>
      <c r="I12" s="18"/>
      <c r="J12" s="18"/>
    </row>
    <row r="13" spans="1:10" s="13" customFormat="1" ht="45" x14ac:dyDescent="0.25">
      <c r="A13" s="19"/>
      <c r="B13" s="29" t="s">
        <v>19</v>
      </c>
      <c r="C13" s="62">
        <v>35403.800000000003</v>
      </c>
      <c r="D13" s="63">
        <v>35245.9</v>
      </c>
      <c r="E13" s="32">
        <f t="shared" si="0"/>
        <v>-157.90000000000146</v>
      </c>
      <c r="F13" s="28">
        <v>-157.9</v>
      </c>
      <c r="G13" s="39" t="s">
        <v>49</v>
      </c>
      <c r="I13" s="18"/>
      <c r="J13" s="18"/>
    </row>
    <row r="14" spans="1:10" s="13" customFormat="1" x14ac:dyDescent="0.25">
      <c r="A14" s="19" t="s">
        <v>20</v>
      </c>
      <c r="B14" s="20" t="s">
        <v>21</v>
      </c>
      <c r="C14" s="21">
        <f>C15</f>
        <v>967883.8</v>
      </c>
      <c r="D14" s="21">
        <f>D15</f>
        <v>968070.4</v>
      </c>
      <c r="E14" s="21">
        <f t="shared" si="0"/>
        <v>186.59999999997672</v>
      </c>
      <c r="F14" s="23">
        <f>SUM(F15:F16)</f>
        <v>186.60000000000002</v>
      </c>
      <c r="G14" s="40"/>
      <c r="H14" s="25"/>
      <c r="I14" s="18"/>
      <c r="J14" s="18"/>
    </row>
    <row r="15" spans="1:10" s="13" customFormat="1" ht="35.25" customHeight="1" x14ac:dyDescent="0.25">
      <c r="A15" s="76"/>
      <c r="B15" s="83" t="s">
        <v>22</v>
      </c>
      <c r="C15" s="79">
        <v>967883.8</v>
      </c>
      <c r="D15" s="80">
        <v>968070.4</v>
      </c>
      <c r="E15" s="79">
        <f>D15-C15</f>
        <v>186.59999999997672</v>
      </c>
      <c r="F15" s="28">
        <v>105.7</v>
      </c>
      <c r="G15" s="41" t="s">
        <v>50</v>
      </c>
      <c r="I15" s="18"/>
      <c r="J15" s="18"/>
    </row>
    <row r="16" spans="1:10" s="13" customFormat="1" ht="34.5" customHeight="1" x14ac:dyDescent="0.25">
      <c r="A16" s="76"/>
      <c r="B16" s="84"/>
      <c r="C16" s="79"/>
      <c r="D16" s="80"/>
      <c r="E16" s="79"/>
      <c r="F16" s="31">
        <v>80.900000000000006</v>
      </c>
      <c r="G16" s="41" t="s">
        <v>51</v>
      </c>
      <c r="I16" s="18"/>
      <c r="J16" s="18"/>
    </row>
    <row r="17" spans="1:10" s="18" customFormat="1" ht="28.5" x14ac:dyDescent="0.25">
      <c r="A17" s="19" t="s">
        <v>23</v>
      </c>
      <c r="B17" s="20" t="s">
        <v>24</v>
      </c>
      <c r="C17" s="21">
        <f>C18</f>
        <v>917150.5</v>
      </c>
      <c r="D17" s="22">
        <f>D18</f>
        <v>915847</v>
      </c>
      <c r="E17" s="22">
        <f t="shared" si="0"/>
        <v>-1303.5</v>
      </c>
      <c r="F17" s="23">
        <f>SUM(F18:F19)</f>
        <v>-1303.5</v>
      </c>
      <c r="G17" s="40"/>
      <c r="H17" s="25"/>
    </row>
    <row r="18" spans="1:10" s="18" customFormat="1" ht="60" x14ac:dyDescent="0.25">
      <c r="A18" s="76"/>
      <c r="B18" s="78" t="s">
        <v>25</v>
      </c>
      <c r="C18" s="79">
        <v>917150.5</v>
      </c>
      <c r="D18" s="80">
        <v>915847</v>
      </c>
      <c r="E18" s="80">
        <f>D18-C18</f>
        <v>-1303.5</v>
      </c>
      <c r="F18" s="31">
        <v>-1303.5</v>
      </c>
      <c r="G18" s="39" t="s">
        <v>55</v>
      </c>
    </row>
    <row r="19" spans="1:10" s="18" customFormat="1" x14ac:dyDescent="0.25">
      <c r="A19" s="76"/>
      <c r="B19" s="78"/>
      <c r="C19" s="79"/>
      <c r="D19" s="80"/>
      <c r="E19" s="80"/>
      <c r="F19" s="31"/>
      <c r="G19" s="41"/>
    </row>
    <row r="20" spans="1:10" s="18" customFormat="1" x14ac:dyDescent="0.25">
      <c r="A20" s="19" t="s">
        <v>26</v>
      </c>
      <c r="B20" s="20" t="s">
        <v>27</v>
      </c>
      <c r="C20" s="21">
        <f>C21</f>
        <v>20103</v>
      </c>
      <c r="D20" s="21">
        <f>D21</f>
        <v>20103</v>
      </c>
      <c r="E20" s="21">
        <f t="shared" si="0"/>
        <v>0</v>
      </c>
      <c r="F20" s="23">
        <f>SUM(F21)</f>
        <v>0</v>
      </c>
      <c r="G20" s="40"/>
    </row>
    <row r="21" spans="1:10" s="13" customFormat="1" ht="30" x14ac:dyDescent="0.25">
      <c r="A21" s="14"/>
      <c r="B21" s="29" t="s">
        <v>28</v>
      </c>
      <c r="C21" s="62">
        <v>20103</v>
      </c>
      <c r="D21" s="63">
        <v>20103</v>
      </c>
      <c r="E21" s="32">
        <f t="shared" si="0"/>
        <v>0</v>
      </c>
      <c r="F21" s="11"/>
      <c r="G21" s="39"/>
      <c r="I21" s="18"/>
      <c r="J21" s="18"/>
    </row>
    <row r="22" spans="1:10" s="18" customFormat="1" x14ac:dyDescent="0.25">
      <c r="A22" s="19" t="s">
        <v>29</v>
      </c>
      <c r="B22" s="20" t="s">
        <v>30</v>
      </c>
      <c r="C22" s="21">
        <f>C23+C24+C25+C26+C27+C28+C29</f>
        <v>3948965.6999999997</v>
      </c>
      <c r="D22" s="21">
        <f>D23+D24+D25+D26+D27+D28+D29</f>
        <v>3949385.8000000003</v>
      </c>
      <c r="E22" s="21">
        <f>D22-C22</f>
        <v>420.10000000055879</v>
      </c>
      <c r="F22" s="23">
        <f>SUM(F23:F29)</f>
        <v>420.1</v>
      </c>
      <c r="G22" s="40"/>
      <c r="H22" s="25"/>
    </row>
    <row r="23" spans="1:10" s="18" customFormat="1" ht="45" x14ac:dyDescent="0.25">
      <c r="A23" s="76"/>
      <c r="B23" s="58" t="s">
        <v>31</v>
      </c>
      <c r="C23" s="64">
        <v>2977374.9</v>
      </c>
      <c r="D23" s="69">
        <f>2977504.8-129.9+351.2</f>
        <v>2977726.1</v>
      </c>
      <c r="E23" s="69">
        <f>SUM(D23-C23)</f>
        <v>351.20000000018626</v>
      </c>
      <c r="F23" s="31">
        <v>351.2</v>
      </c>
      <c r="G23" s="41" t="s">
        <v>52</v>
      </c>
    </row>
    <row r="24" spans="1:10" s="44" customFormat="1" ht="30" x14ac:dyDescent="0.25">
      <c r="A24" s="76"/>
      <c r="B24" s="59" t="s">
        <v>32</v>
      </c>
      <c r="C24" s="64">
        <v>105093.9</v>
      </c>
      <c r="D24" s="65">
        <v>105243.7</v>
      </c>
      <c r="E24" s="27">
        <f t="shared" ref="E24:E29" si="1">SUM(D24-C24)</f>
        <v>149.80000000000291</v>
      </c>
      <c r="F24" s="28">
        <v>149.80000000000001</v>
      </c>
      <c r="G24" s="42" t="s">
        <v>47</v>
      </c>
    </row>
    <row r="25" spans="1:10" s="18" customFormat="1" ht="30" x14ac:dyDescent="0.25">
      <c r="A25" s="76"/>
      <c r="B25" s="29" t="s">
        <v>33</v>
      </c>
      <c r="C25" s="62">
        <v>179.6</v>
      </c>
      <c r="D25" s="63">
        <v>179.6</v>
      </c>
      <c r="E25" s="30">
        <f t="shared" si="1"/>
        <v>0</v>
      </c>
      <c r="F25" s="28"/>
      <c r="G25" s="41"/>
    </row>
    <row r="26" spans="1:10" s="13" customFormat="1" ht="45" x14ac:dyDescent="0.25">
      <c r="A26" s="76"/>
      <c r="B26" s="68" t="s">
        <v>11</v>
      </c>
      <c r="C26" s="69">
        <v>865887.4</v>
      </c>
      <c r="D26" s="70">
        <f>865806.5</f>
        <v>865806.5</v>
      </c>
      <c r="E26" s="70">
        <f t="shared" si="1"/>
        <v>-80.900000000023283</v>
      </c>
      <c r="F26" s="31">
        <v>-80.900000000000006</v>
      </c>
      <c r="G26" s="41" t="s">
        <v>56</v>
      </c>
      <c r="I26" s="18"/>
      <c r="J26" s="18"/>
    </row>
    <row r="27" spans="1:10" s="13" customFormat="1" x14ac:dyDescent="0.25">
      <c r="A27" s="76"/>
      <c r="B27" s="29" t="s">
        <v>12</v>
      </c>
      <c r="C27" s="62">
        <v>28.8</v>
      </c>
      <c r="D27" s="63">
        <v>28.8</v>
      </c>
      <c r="E27" s="30">
        <f t="shared" si="1"/>
        <v>0</v>
      </c>
      <c r="F27" s="28"/>
      <c r="G27" s="24"/>
      <c r="I27" s="18"/>
      <c r="J27" s="18"/>
    </row>
    <row r="28" spans="1:10" s="13" customFormat="1" x14ac:dyDescent="0.25">
      <c r="A28" s="76"/>
      <c r="B28" s="29" t="s">
        <v>34</v>
      </c>
      <c r="C28" s="62">
        <v>301.10000000000002</v>
      </c>
      <c r="D28" s="63">
        <v>301.10000000000002</v>
      </c>
      <c r="E28" s="30">
        <f t="shared" si="1"/>
        <v>0</v>
      </c>
      <c r="F28" s="28"/>
      <c r="G28" s="45"/>
      <c r="I28" s="18"/>
      <c r="J28" s="18"/>
    </row>
    <row r="29" spans="1:10" s="13" customFormat="1" x14ac:dyDescent="0.25">
      <c r="A29" s="19"/>
      <c r="B29" s="29" t="s">
        <v>14</v>
      </c>
      <c r="C29" s="62">
        <v>100</v>
      </c>
      <c r="D29" s="63">
        <v>100</v>
      </c>
      <c r="E29" s="30">
        <f t="shared" si="1"/>
        <v>0</v>
      </c>
      <c r="F29" s="28"/>
      <c r="G29" s="24"/>
      <c r="I29" s="18"/>
      <c r="J29" s="18"/>
    </row>
    <row r="30" spans="1:10" s="18" customFormat="1" x14ac:dyDescent="0.25">
      <c r="A30" s="19" t="s">
        <v>35</v>
      </c>
      <c r="B30" s="20" t="s">
        <v>36</v>
      </c>
      <c r="C30" s="21">
        <f>C31+C32</f>
        <v>242838.6</v>
      </c>
      <c r="D30" s="22">
        <f>D31+D32</f>
        <v>242688.8</v>
      </c>
      <c r="E30" s="21">
        <f t="shared" ref="E30:E41" si="2">D30-C30</f>
        <v>-149.80000000001746</v>
      </c>
      <c r="F30" s="23">
        <f>SUM(F31:F32)</f>
        <v>-149.80000000000001</v>
      </c>
      <c r="G30" s="40"/>
      <c r="H30" s="25"/>
    </row>
    <row r="31" spans="1:10" s="13" customFormat="1" ht="30" x14ac:dyDescent="0.25">
      <c r="A31" s="77"/>
      <c r="B31" s="71" t="s">
        <v>37</v>
      </c>
      <c r="C31" s="69">
        <v>241338.6</v>
      </c>
      <c r="D31" s="69">
        <v>241188.8</v>
      </c>
      <c r="E31" s="70">
        <f t="shared" si="2"/>
        <v>-149.80000000001746</v>
      </c>
      <c r="F31" s="28">
        <v>-149.80000000000001</v>
      </c>
      <c r="G31" s="42" t="s">
        <v>48</v>
      </c>
      <c r="I31" s="18"/>
      <c r="J31" s="18"/>
    </row>
    <row r="32" spans="1:10" s="13" customFormat="1" x14ac:dyDescent="0.25">
      <c r="A32" s="77"/>
      <c r="B32" s="29" t="s">
        <v>11</v>
      </c>
      <c r="C32" s="62">
        <v>1500</v>
      </c>
      <c r="D32" s="63">
        <v>1500</v>
      </c>
      <c r="E32" s="32">
        <f t="shared" si="2"/>
        <v>0</v>
      </c>
      <c r="F32" s="28"/>
      <c r="G32" s="24"/>
      <c r="I32" s="18"/>
      <c r="J32" s="18"/>
    </row>
    <row r="33" spans="1:10" s="18" customFormat="1" x14ac:dyDescent="0.25">
      <c r="A33" s="19" t="s">
        <v>38</v>
      </c>
      <c r="B33" s="20" t="s">
        <v>39</v>
      </c>
      <c r="C33" s="21">
        <f>C34+C35+ C36+C37+C39+C38</f>
        <v>1232683.8</v>
      </c>
      <c r="D33" s="22">
        <f>D34+D35+D36+D37+D39+D38</f>
        <v>1232332.5999999999</v>
      </c>
      <c r="E33" s="22">
        <f t="shared" si="2"/>
        <v>-351.20000000018626</v>
      </c>
      <c r="F33" s="23">
        <f>SUM(F34:F39)</f>
        <v>-351.2</v>
      </c>
      <c r="G33" s="40"/>
      <c r="H33" s="25"/>
    </row>
    <row r="34" spans="1:10" s="18" customFormat="1" ht="81" customHeight="1" x14ac:dyDescent="0.25">
      <c r="A34" s="77"/>
      <c r="B34" s="68" t="s">
        <v>40</v>
      </c>
      <c r="C34" s="69">
        <v>1038587.3</v>
      </c>
      <c r="D34" s="70">
        <f>1039059.1-471.8</f>
        <v>1038587.2999999999</v>
      </c>
      <c r="E34" s="70">
        <f t="shared" si="2"/>
        <v>0</v>
      </c>
      <c r="F34" s="73"/>
      <c r="G34" s="43"/>
    </row>
    <row r="35" spans="1:10" s="18" customFormat="1" ht="45" x14ac:dyDescent="0.25">
      <c r="A35" s="77"/>
      <c r="B35" s="46" t="s">
        <v>31</v>
      </c>
      <c r="C35" s="62">
        <v>79596.600000000006</v>
      </c>
      <c r="D35" s="75">
        <f>79596.6-351.2</f>
        <v>79245.400000000009</v>
      </c>
      <c r="E35" s="30">
        <f t="shared" si="2"/>
        <v>-351.19999999999709</v>
      </c>
      <c r="F35" s="28">
        <v>-351.2</v>
      </c>
      <c r="G35" s="42" t="s">
        <v>57</v>
      </c>
    </row>
    <row r="36" spans="1:10" s="18" customFormat="1" x14ac:dyDescent="0.25">
      <c r="A36" s="77"/>
      <c r="B36" s="58" t="s">
        <v>11</v>
      </c>
      <c r="C36" s="64">
        <v>112778.9</v>
      </c>
      <c r="D36" s="65">
        <v>112778.9</v>
      </c>
      <c r="E36" s="27">
        <f t="shared" si="2"/>
        <v>0</v>
      </c>
      <c r="F36" s="31"/>
      <c r="G36" s="41"/>
    </row>
    <row r="37" spans="1:10" s="18" customFormat="1" x14ac:dyDescent="0.25">
      <c r="A37" s="77"/>
      <c r="B37" s="29" t="s">
        <v>37</v>
      </c>
      <c r="C37" s="62">
        <v>528.9</v>
      </c>
      <c r="D37" s="63">
        <v>528.9</v>
      </c>
      <c r="E37" s="32">
        <f t="shared" si="2"/>
        <v>0</v>
      </c>
      <c r="F37" s="28"/>
      <c r="G37" s="40"/>
    </row>
    <row r="38" spans="1:10" s="48" customFormat="1" ht="30" x14ac:dyDescent="0.25">
      <c r="A38" s="77"/>
      <c r="B38" s="29" t="s">
        <v>41</v>
      </c>
      <c r="C38" s="62">
        <v>892.1</v>
      </c>
      <c r="D38" s="63">
        <v>892.1</v>
      </c>
      <c r="E38" s="30">
        <f t="shared" si="2"/>
        <v>0</v>
      </c>
      <c r="F38" s="28"/>
      <c r="G38" s="47"/>
    </row>
    <row r="39" spans="1:10" s="48" customFormat="1" x14ac:dyDescent="0.25">
      <c r="A39" s="77"/>
      <c r="B39" s="29" t="s">
        <v>34</v>
      </c>
      <c r="C39" s="62">
        <v>300</v>
      </c>
      <c r="D39" s="63">
        <v>300</v>
      </c>
      <c r="E39" s="30">
        <f t="shared" si="2"/>
        <v>0</v>
      </c>
      <c r="F39" s="28"/>
      <c r="G39" s="40"/>
    </row>
    <row r="40" spans="1:10" s="48" customFormat="1" x14ac:dyDescent="0.25">
      <c r="A40" s="19" t="s">
        <v>42</v>
      </c>
      <c r="B40" s="20" t="s">
        <v>43</v>
      </c>
      <c r="C40" s="21">
        <f>SUM(C41:C43)</f>
        <v>401651.8</v>
      </c>
      <c r="D40" s="21">
        <f>SUM(D41:D43)</f>
        <v>401651.8</v>
      </c>
      <c r="E40" s="21">
        <f>SUM(E41:E43)</f>
        <v>0</v>
      </c>
      <c r="F40" s="21">
        <f>SUM(F41:F43)</f>
        <v>0</v>
      </c>
      <c r="G40" s="40"/>
      <c r="H40" s="25"/>
    </row>
    <row r="41" spans="1:10" s="18" customFormat="1" ht="30" x14ac:dyDescent="0.25">
      <c r="A41" s="77"/>
      <c r="B41" s="29" t="s">
        <v>44</v>
      </c>
      <c r="C41" s="62">
        <v>97300.2</v>
      </c>
      <c r="D41" s="62">
        <v>97300.2</v>
      </c>
      <c r="E41" s="30">
        <f t="shared" si="2"/>
        <v>0</v>
      </c>
      <c r="F41" s="28"/>
      <c r="G41" s="41"/>
    </row>
    <row r="42" spans="1:10" s="13" customFormat="1" x14ac:dyDescent="0.25">
      <c r="A42" s="77"/>
      <c r="B42" s="29" t="s">
        <v>31</v>
      </c>
      <c r="C42" s="62">
        <v>2853.8</v>
      </c>
      <c r="D42" s="63">
        <v>2853.8</v>
      </c>
      <c r="E42" s="30">
        <f>D42-C42</f>
        <v>0</v>
      </c>
      <c r="F42" s="28"/>
      <c r="G42" s="24"/>
      <c r="I42" s="18"/>
      <c r="J42" s="18"/>
    </row>
    <row r="43" spans="1:10" s="13" customFormat="1" x14ac:dyDescent="0.25">
      <c r="A43" s="77"/>
      <c r="B43" s="68" t="s">
        <v>34</v>
      </c>
      <c r="C43" s="69">
        <v>301497.8</v>
      </c>
      <c r="D43" s="70">
        <f>301509.6-11.8</f>
        <v>301497.8</v>
      </c>
      <c r="E43" s="69">
        <f>D43-C43</f>
        <v>0</v>
      </c>
      <c r="F43" s="74"/>
      <c r="G43" s="43"/>
      <c r="I43" s="18"/>
      <c r="J43" s="18"/>
    </row>
    <row r="44" spans="1:10" s="18" customFormat="1" x14ac:dyDescent="0.25">
      <c r="A44" s="49"/>
      <c r="B44" s="50" t="s">
        <v>45</v>
      </c>
      <c r="C44" s="21">
        <f>C6+C12+C14+C17+C20+C22+C30+C33+C40</f>
        <v>8044724.4999999991</v>
      </c>
      <c r="D44" s="21">
        <f>D6+D12+D14+D17+D20+D22+D30+D33+D40</f>
        <v>8044724.5</v>
      </c>
      <c r="E44" s="21">
        <f>D44-C44</f>
        <v>0</v>
      </c>
      <c r="F44" s="37">
        <f>SUM(F6+F12+F14+F17+F20+F22+F30+F33+F40)</f>
        <v>1.1368683772161603E-13</v>
      </c>
      <c r="G44" s="22"/>
      <c r="H44" s="25"/>
    </row>
    <row r="45" spans="1:10" x14ac:dyDescent="0.25">
      <c r="E45" s="4"/>
      <c r="F45" s="52"/>
    </row>
    <row r="51" spans="1:7" s="57" customFormat="1" x14ac:dyDescent="0.25">
      <c r="A51" s="1"/>
      <c r="B51" s="3"/>
      <c r="C51" s="54"/>
      <c r="D51" s="56"/>
      <c r="E51" s="55"/>
      <c r="F51" s="56"/>
      <c r="G51" s="53"/>
    </row>
  </sheetData>
  <mergeCells count="16">
    <mergeCell ref="B18:B19"/>
    <mergeCell ref="C18:C19"/>
    <mergeCell ref="D18:D19"/>
    <mergeCell ref="E18:E19"/>
    <mergeCell ref="A2:G2"/>
    <mergeCell ref="A7:A10"/>
    <mergeCell ref="A15:A16"/>
    <mergeCell ref="B15:B16"/>
    <mergeCell ref="C15:C16"/>
    <mergeCell ref="D15:D16"/>
    <mergeCell ref="E15:E16"/>
    <mergeCell ref="A23:A28"/>
    <mergeCell ref="A34:A39"/>
    <mergeCell ref="A31:A32"/>
    <mergeCell ref="A41:A43"/>
    <mergeCell ref="A18:A19"/>
  </mergeCells>
  <pageMargins left="0.70866141732283472" right="0.31496062992125984" top="0.59055118110236227" bottom="0.3937007874015748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перемещ окт</vt:lpstr>
      <vt:lpstr>'перемещ окт'!Заголовки_для_печати</vt:lpstr>
      <vt:lpstr>'перемещ окт'!Область_печати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2022-11-12T09:23:59Z</cp:lastPrinted>
  <dcterms:created xsi:type="dcterms:W3CDTF">2022-10-25T03:43:28Z</dcterms:created>
  <dcterms:modified xsi:type="dcterms:W3CDTF">2022-11-17T06:37:38Z</dcterms:modified>
</cp:coreProperties>
</file>