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825" windowWidth="20730" windowHeight="8370"/>
  </bookViews>
  <sheets>
    <sheet name="Доходы" sheetId="5" r:id="rId1"/>
    <sheet name="Ведомственная" sheetId="1" r:id="rId2"/>
    <sheet name="Раздел, подраздел" sheetId="3" r:id="rId3"/>
    <sheet name="Источн" sheetId="4" r:id="rId4"/>
  </sheets>
  <definedNames>
    <definedName name="_xlnm.Print_Titles" localSheetId="1">Ведомственная!$8:$9</definedName>
    <definedName name="_xlnm.Print_Titles" localSheetId="0">Доходы!$10:$11</definedName>
    <definedName name="_xlnm.Print_Titles" localSheetId="2">'Раздел, подраздел'!$8:$8</definedName>
    <definedName name="_xlnm.Print_Area" localSheetId="0">Доходы!$A$1:$C$170</definedName>
  </definedNames>
  <calcPr calcId="125725"/>
</workbook>
</file>

<file path=xl/calcChain.xml><?xml version="1.0" encoding="utf-8"?>
<calcChain xmlns="http://schemas.openxmlformats.org/spreadsheetml/2006/main">
  <c r="E55" i="3"/>
  <c r="D55"/>
  <c r="G1426" i="1"/>
  <c r="G1425" s="1"/>
  <c r="G1424" s="1"/>
  <c r="G1423" s="1"/>
  <c r="G1422" s="1"/>
  <c r="G1418"/>
  <c r="G1417" s="1"/>
  <c r="G1415"/>
  <c r="G1413"/>
  <c r="G1410"/>
  <c r="G1407"/>
  <c r="G1406" s="1"/>
  <c r="G1404"/>
  <c r="G1403" s="1"/>
  <c r="G1401"/>
  <c r="G1400" s="1"/>
  <c r="G1396"/>
  <c r="G1393" s="1"/>
  <c r="G1394"/>
  <c r="G1391"/>
  <c r="G1389"/>
  <c r="G1385"/>
  <c r="G1383"/>
  <c r="G1379"/>
  <c r="G1378" s="1"/>
  <c r="G1375"/>
  <c r="G1374" s="1"/>
  <c r="G1373" s="1"/>
  <c r="G1371"/>
  <c r="G1370" s="1"/>
  <c r="G1365"/>
  <c r="G1364" s="1"/>
  <c r="G1363" s="1"/>
  <c r="G1362" s="1"/>
  <c r="G1359"/>
  <c r="G1358" s="1"/>
  <c r="G1356"/>
  <c r="G1354"/>
  <c r="G1352"/>
  <c r="G1351"/>
  <c r="G1349"/>
  <c r="G1347"/>
  <c r="G1346" s="1"/>
  <c r="G1344"/>
  <c r="G1342"/>
  <c r="G1341" s="1"/>
  <c r="G1339"/>
  <c r="G1338"/>
  <c r="G1335"/>
  <c r="G1333"/>
  <c r="G1331"/>
  <c r="G1329"/>
  <c r="G1328" s="1"/>
  <c r="G1324"/>
  <c r="G1323" s="1"/>
  <c r="G1322" s="1"/>
  <c r="G1320"/>
  <c r="G1319" s="1"/>
  <c r="G1318" s="1"/>
  <c r="G1314"/>
  <c r="G1313" s="1"/>
  <c r="G1312" s="1"/>
  <c r="G1308"/>
  <c r="G1307" s="1"/>
  <c r="G1305"/>
  <c r="G1304" s="1"/>
  <c r="G1303" s="1"/>
  <c r="G1301"/>
  <c r="G1300" s="1"/>
  <c r="G1296"/>
  <c r="G1295" s="1"/>
  <c r="G1294" s="1"/>
  <c r="G1292"/>
  <c r="G1290"/>
  <c r="G1286"/>
  <c r="G1285" s="1"/>
  <c r="G1279"/>
  <c r="G1278" s="1"/>
  <c r="G1277" s="1"/>
  <c r="G1276" s="1"/>
  <c r="G1275" s="1"/>
  <c r="G1273"/>
  <c r="G1272" s="1"/>
  <c r="G1271" s="1"/>
  <c r="G1270" s="1"/>
  <c r="G1268"/>
  <c r="G1267" s="1"/>
  <c r="G1265"/>
  <c r="G1264" s="1"/>
  <c r="G1262"/>
  <c r="G1260"/>
  <c r="G1259" s="1"/>
  <c r="G1256"/>
  <c r="G1255" s="1"/>
  <c r="G1252"/>
  <c r="G1251" s="1"/>
  <c r="G1250" s="1"/>
  <c r="G1248"/>
  <c r="G1247" s="1"/>
  <c r="G1246" s="1"/>
  <c r="G1240"/>
  <c r="G1239"/>
  <c r="G1238" s="1"/>
  <c r="G1237" s="1"/>
  <c r="G1236" s="1"/>
  <c r="G1235" s="1"/>
  <c r="G1233"/>
  <c r="G1232" s="1"/>
  <c r="G1231"/>
  <c r="G1230" s="1"/>
  <c r="G1229" s="1"/>
  <c r="G1227"/>
  <c r="G1226" s="1"/>
  <c r="G1224"/>
  <c r="G1220" s="1"/>
  <c r="G1219" s="1"/>
  <c r="G1218" s="1"/>
  <c r="G1221"/>
  <c r="G1216"/>
  <c r="G1215"/>
  <c r="G1214" s="1"/>
  <c r="G1210"/>
  <c r="G1209"/>
  <c r="G1208" s="1"/>
  <c r="G1206"/>
  <c r="G1205"/>
  <c r="G1204" s="1"/>
  <c r="G1198"/>
  <c r="G1197" s="1"/>
  <c r="G1195"/>
  <c r="G1193"/>
  <c r="G1190"/>
  <c r="G1187"/>
  <c r="G1185"/>
  <c r="G1182"/>
  <c r="G1179"/>
  <c r="G1176"/>
  <c r="G1175" s="1"/>
  <c r="G1172"/>
  <c r="G1169"/>
  <c r="G1166"/>
  <c r="G1163"/>
  <c r="G1156"/>
  <c r="G1155" s="1"/>
  <c r="G1153"/>
  <c r="G1152" s="1"/>
  <c r="G1148"/>
  <c r="G1143"/>
  <c r="G1137"/>
  <c r="G1134"/>
  <c r="G1133"/>
  <c r="G1132" s="1"/>
  <c r="G1129"/>
  <c r="G1128"/>
  <c r="G1126"/>
  <c r="G1125"/>
  <c r="G1123"/>
  <c r="G1122"/>
  <c r="G1118"/>
  <c r="G1117"/>
  <c r="G1114" s="1"/>
  <c r="G1109" s="1"/>
  <c r="G1115"/>
  <c r="G1112"/>
  <c r="G1111"/>
  <c r="G1110" s="1"/>
  <c r="G1106"/>
  <c r="G1105" s="1"/>
  <c r="G1102"/>
  <c r="G1099"/>
  <c r="G1098" s="1"/>
  <c r="G1096"/>
  <c r="G1093"/>
  <c r="G1092" s="1"/>
  <c r="G1090"/>
  <c r="G1089"/>
  <c r="G1087"/>
  <c r="G1086" s="1"/>
  <c r="G1081"/>
  <c r="G1080" s="1"/>
  <c r="G1078"/>
  <c r="G1077" s="1"/>
  <c r="G1076" s="1"/>
  <c r="G1074"/>
  <c r="G1071" s="1"/>
  <c r="G1070" s="1"/>
  <c r="G1067"/>
  <c r="G1066" s="1"/>
  <c r="G1064"/>
  <c r="G1062"/>
  <c r="G1061"/>
  <c r="G1057"/>
  <c r="G1053"/>
  <c r="G1050"/>
  <c r="G1047"/>
  <c r="G1044"/>
  <c r="G1043" s="1"/>
  <c r="G1037" s="1"/>
  <c r="G1041"/>
  <c r="G1039"/>
  <c r="G1038"/>
  <c r="G1035"/>
  <c r="G1033"/>
  <c r="G1030"/>
  <c r="G1027"/>
  <c r="G1025"/>
  <c r="G1022"/>
  <c r="G1019"/>
  <c r="G1016"/>
  <c r="G1014"/>
  <c r="G1011"/>
  <c r="G1008"/>
  <c r="G1004"/>
  <c r="G999"/>
  <c r="G998" s="1"/>
  <c r="G995"/>
  <c r="G993"/>
  <c r="G988"/>
  <c r="G987" s="1"/>
  <c r="G986" s="1"/>
  <c r="G985" s="1"/>
  <c r="G983"/>
  <c r="G982" s="1"/>
  <c r="G981" s="1"/>
  <c r="G979"/>
  <c r="G976" s="1"/>
  <c r="G973"/>
  <c r="G971"/>
  <c r="G969"/>
  <c r="G965"/>
  <c r="G963"/>
  <c r="G960"/>
  <c r="G956"/>
  <c r="G952"/>
  <c r="G949"/>
  <c r="G948" s="1"/>
  <c r="G946"/>
  <c r="G945" s="1"/>
  <c r="G944" s="1"/>
  <c r="G942"/>
  <c r="G940"/>
  <c r="G937"/>
  <c r="G934"/>
  <c r="G930"/>
  <c r="G922"/>
  <c r="G919"/>
  <c r="G917"/>
  <c r="G914"/>
  <c r="G911"/>
  <c r="G905"/>
  <c r="G904" s="1"/>
  <c r="G902"/>
  <c r="G901" s="1"/>
  <c r="G896"/>
  <c r="G895" s="1"/>
  <c r="G893"/>
  <c r="G891"/>
  <c r="G886"/>
  <c r="G884"/>
  <c r="G882"/>
  <c r="G880"/>
  <c r="G877"/>
  <c r="G875"/>
  <c r="G874" s="1"/>
  <c r="G870"/>
  <c r="G868"/>
  <c r="G866"/>
  <c r="G864"/>
  <c r="G862"/>
  <c r="G860"/>
  <c r="G854"/>
  <c r="G853" s="1"/>
  <c r="G851"/>
  <c r="G850" s="1"/>
  <c r="G848"/>
  <c r="G847" s="1"/>
  <c r="G844"/>
  <c r="G843" s="1"/>
  <c r="G838"/>
  <c r="G837" s="1"/>
  <c r="G835"/>
  <c r="G834" s="1"/>
  <c r="G830" s="1"/>
  <c r="G832"/>
  <c r="G831" s="1"/>
  <c r="G828"/>
  <c r="G827" s="1"/>
  <c r="G822"/>
  <c r="G821" s="1"/>
  <c r="G815"/>
  <c r="G814" s="1"/>
  <c r="G813" s="1"/>
  <c r="G812" s="1"/>
  <c r="G811" s="1"/>
  <c r="G810" s="1"/>
  <c r="G808"/>
  <c r="G807" s="1"/>
  <c r="G806" s="1"/>
  <c r="G805" s="1"/>
  <c r="G804" s="1"/>
  <c r="G803" s="1"/>
  <c r="G800"/>
  <c r="G799" s="1"/>
  <c r="G798" s="1"/>
  <c r="G796"/>
  <c r="G793"/>
  <c r="G791"/>
  <c r="G789"/>
  <c r="G786"/>
  <c r="G783"/>
  <c r="G781"/>
  <c r="G774"/>
  <c r="G773" s="1"/>
  <c r="G770"/>
  <c r="G769" s="1"/>
  <c r="G767"/>
  <c r="G763"/>
  <c r="G762" s="1"/>
  <c r="G758"/>
  <c r="G757" s="1"/>
  <c r="G755"/>
  <c r="G753"/>
  <c r="G750"/>
  <c r="G749" s="1"/>
  <c r="G748" s="1"/>
  <c r="G747" s="1"/>
  <c r="G746" s="1"/>
  <c r="G743"/>
  <c r="G742" s="1"/>
  <c r="G739"/>
  <c r="G736"/>
  <c r="G733"/>
  <c r="G728"/>
  <c r="G723"/>
  <c r="G721"/>
  <c r="G717"/>
  <c r="G716" s="1"/>
  <c r="G715" s="1"/>
  <c r="G714" s="1"/>
  <c r="G712"/>
  <c r="G711" s="1"/>
  <c r="G710" s="1"/>
  <c r="G707"/>
  <c r="G706" s="1"/>
  <c r="G704"/>
  <c r="G703" s="1"/>
  <c r="G699"/>
  <c r="G698" s="1"/>
  <c r="G697" s="1"/>
  <c r="G694"/>
  <c r="G693" s="1"/>
  <c r="G689"/>
  <c r="G687"/>
  <c r="G685"/>
  <c r="G678"/>
  <c r="G675"/>
  <c r="G672"/>
  <c r="G669"/>
  <c r="G666"/>
  <c r="G662"/>
  <c r="G659"/>
  <c r="G656"/>
  <c r="G653"/>
  <c r="G650"/>
  <c r="G647"/>
  <c r="G644"/>
  <c r="G641"/>
  <c r="G638"/>
  <c r="G635"/>
  <c r="G632"/>
  <c r="G628"/>
  <c r="G627" s="1"/>
  <c r="G623"/>
  <c r="G622" s="1"/>
  <c r="G621" s="1"/>
  <c r="G617"/>
  <c r="G616" s="1"/>
  <c r="G615" s="1"/>
  <c r="G614" s="1"/>
  <c r="G608"/>
  <c r="G607" s="1"/>
  <c r="G606" s="1"/>
  <c r="G603"/>
  <c r="G602" s="1"/>
  <c r="G601" s="1"/>
  <c r="G600" s="1"/>
  <c r="G599" s="1"/>
  <c r="G598" s="1"/>
  <c r="G594"/>
  <c r="G593" s="1"/>
  <c r="G592" s="1"/>
  <c r="G591" s="1"/>
  <c r="G590" s="1"/>
  <c r="G588"/>
  <c r="G586"/>
  <c r="G584"/>
  <c r="G582"/>
  <c r="G577"/>
  <c r="G576" s="1"/>
  <c r="G575" s="1"/>
  <c r="G574" s="1"/>
  <c r="G572"/>
  <c r="G571" s="1"/>
  <c r="G570" s="1"/>
  <c r="G569" s="1"/>
  <c r="G567"/>
  <c r="G566" s="1"/>
  <c r="G565" s="1"/>
  <c r="G563"/>
  <c r="G562" s="1"/>
  <c r="G559"/>
  <c r="G557"/>
  <c r="G554"/>
  <c r="G550"/>
  <c r="G549" s="1"/>
  <c r="G548" s="1"/>
  <c r="G546"/>
  <c r="G543"/>
  <c r="G542" s="1"/>
  <c r="G541" s="1"/>
  <c r="G537"/>
  <c r="G536" s="1"/>
  <c r="G535" s="1"/>
  <c r="G533"/>
  <c r="G531"/>
  <c r="G527"/>
  <c r="G526" s="1"/>
  <c r="G524"/>
  <c r="G523" s="1"/>
  <c r="G522" s="1"/>
  <c r="G518"/>
  <c r="G516"/>
  <c r="G508"/>
  <c r="G507" s="1"/>
  <c r="G503"/>
  <c r="G502" s="1"/>
  <c r="G501" s="1"/>
  <c r="G499"/>
  <c r="G498"/>
  <c r="G497" s="1"/>
  <c r="G494"/>
  <c r="G492"/>
  <c r="G491" s="1"/>
  <c r="G490" s="1"/>
  <c r="G488"/>
  <c r="G487" s="1"/>
  <c r="G486" s="1"/>
  <c r="G483"/>
  <c r="G482" s="1"/>
  <c r="G481" s="1"/>
  <c r="G479"/>
  <c r="G478" s="1"/>
  <c r="G476"/>
  <c r="G475" s="1"/>
  <c r="G474" s="1"/>
  <c r="G470"/>
  <c r="G469" s="1"/>
  <c r="G468" s="1"/>
  <c r="G467" s="1"/>
  <c r="G465"/>
  <c r="G464" s="1"/>
  <c r="G463" s="1"/>
  <c r="G461"/>
  <c r="G460" s="1"/>
  <c r="G458"/>
  <c r="G456"/>
  <c r="G455" s="1"/>
  <c r="G453"/>
  <c r="G452" s="1"/>
  <c r="G451" s="1"/>
  <c r="G449"/>
  <c r="G448" s="1"/>
  <c r="G447" s="1"/>
  <c r="G445"/>
  <c r="G444" s="1"/>
  <c r="G442"/>
  <c r="G441" s="1"/>
  <c r="G438"/>
  <c r="G437" s="1"/>
  <c r="G436" s="1"/>
  <c r="G433"/>
  <c r="G432" s="1"/>
  <c r="G428"/>
  <c r="G427" s="1"/>
  <c r="G421"/>
  <c r="G420" s="1"/>
  <c r="G419" s="1"/>
  <c r="G415"/>
  <c r="G413"/>
  <c r="G412" s="1"/>
  <c r="G410"/>
  <c r="G409"/>
  <c r="G408" s="1"/>
  <c r="G406"/>
  <c r="G405" s="1"/>
  <c r="G403"/>
  <c r="G401" s="1"/>
  <c r="G400" s="1"/>
  <c r="G398"/>
  <c r="G397" s="1"/>
  <c r="G393"/>
  <c r="G392" s="1"/>
  <c r="G390"/>
  <c r="G389"/>
  <c r="G387"/>
  <c r="G385"/>
  <c r="G383"/>
  <c r="G380"/>
  <c r="G378"/>
  <c r="G376"/>
  <c r="G374"/>
  <c r="G371"/>
  <c r="G369"/>
  <c r="G368" s="1"/>
  <c r="G364" s="1"/>
  <c r="G363" s="1"/>
  <c r="G365"/>
  <c r="G361"/>
  <c r="G358" s="1"/>
  <c r="G359"/>
  <c r="G356"/>
  <c r="G354"/>
  <c r="G352"/>
  <c r="G350"/>
  <c r="G348"/>
  <c r="G346"/>
  <c r="G344"/>
  <c r="G342"/>
  <c r="G340"/>
  <c r="G338"/>
  <c r="G336"/>
  <c r="G334"/>
  <c r="G332"/>
  <c r="G330"/>
  <c r="G324"/>
  <c r="G323" s="1"/>
  <c r="G321"/>
  <c r="G319" s="1"/>
  <c r="G318" s="1"/>
  <c r="G316"/>
  <c r="G315" s="1"/>
  <c r="G314" s="1"/>
  <c r="G313" s="1"/>
  <c r="G310"/>
  <c r="G309" s="1"/>
  <c r="G307"/>
  <c r="G304" s="1"/>
  <c r="G305"/>
  <c r="G302"/>
  <c r="G301"/>
  <c r="G299"/>
  <c r="G298" s="1"/>
  <c r="G295"/>
  <c r="G293"/>
  <c r="G291" s="1"/>
  <c r="G287"/>
  <c r="G286" s="1"/>
  <c r="G283"/>
  <c r="G282" s="1"/>
  <c r="G279"/>
  <c r="G277"/>
  <c r="G275"/>
  <c r="G268"/>
  <c r="G267" s="1"/>
  <c r="G265"/>
  <c r="G262" s="1"/>
  <c r="G260"/>
  <c r="G259" s="1"/>
  <c r="G257"/>
  <c r="G256" s="1"/>
  <c r="G255" s="1"/>
  <c r="G253"/>
  <c r="G251"/>
  <c r="G249"/>
  <c r="G247"/>
  <c r="G240"/>
  <c r="G239"/>
  <c r="G238" s="1"/>
  <c r="G236"/>
  <c r="G235"/>
  <c r="G233"/>
  <c r="G230"/>
  <c r="G227"/>
  <c r="G226" s="1"/>
  <c r="G224"/>
  <c r="G223" s="1"/>
  <c r="G219"/>
  <c r="G217" s="1"/>
  <c r="G215"/>
  <c r="G213" s="1"/>
  <c r="G207"/>
  <c r="G205"/>
  <c r="G204" s="1"/>
  <c r="G202"/>
  <c r="G201" s="1"/>
  <c r="G198"/>
  <c r="G197" s="1"/>
  <c r="G196" s="1"/>
  <c r="G195" s="1"/>
  <c r="G193"/>
  <c r="G192" s="1"/>
  <c r="G190"/>
  <c r="G189" s="1"/>
  <c r="G188" s="1"/>
  <c r="G186"/>
  <c r="G184"/>
  <c r="G183" s="1"/>
  <c r="G180" s="1"/>
  <c r="G181"/>
  <c r="G176"/>
  <c r="G174"/>
  <c r="G173" s="1"/>
  <c r="G171"/>
  <c r="G170" s="1"/>
  <c r="G168"/>
  <c r="G167" s="1"/>
  <c r="G166" s="1"/>
  <c r="G164"/>
  <c r="G163" s="1"/>
  <c r="G162" s="1"/>
  <c r="G161" s="1"/>
  <c r="G156"/>
  <c r="G154"/>
  <c r="G153" s="1"/>
  <c r="G146"/>
  <c r="G145" s="1"/>
  <c r="G144" s="1"/>
  <c r="G141"/>
  <c r="G140" s="1"/>
  <c r="G138"/>
  <c r="G135"/>
  <c r="G132"/>
  <c r="G131" s="1"/>
  <c r="G129"/>
  <c r="G128" s="1"/>
  <c r="G126"/>
  <c r="G124"/>
  <c r="G121"/>
  <c r="G120" s="1"/>
  <c r="G117"/>
  <c r="G116" s="1"/>
  <c r="G113"/>
  <c r="G112" s="1"/>
  <c r="G109"/>
  <c r="G108" s="1"/>
  <c r="G103"/>
  <c r="G101"/>
  <c r="G98"/>
  <c r="G95"/>
  <c r="G94" s="1"/>
  <c r="G91"/>
  <c r="G90" s="1"/>
  <c r="G89" s="1"/>
  <c r="G87"/>
  <c r="G86" s="1"/>
  <c r="G85" s="1"/>
  <c r="G83"/>
  <c r="G80"/>
  <c r="G76"/>
  <c r="G75" s="1"/>
  <c r="G73"/>
  <c r="G69"/>
  <c r="G65"/>
  <c r="G64" s="1"/>
  <c r="G61"/>
  <c r="G59"/>
  <c r="G58" s="1"/>
  <c r="G57" s="1"/>
  <c r="G52"/>
  <c r="G50"/>
  <c r="G47"/>
  <c r="G46"/>
  <c r="G45" s="1"/>
  <c r="G43"/>
  <c r="G40"/>
  <c r="G39" s="1"/>
  <c r="G38" s="1"/>
  <c r="G34"/>
  <c r="G33" s="1"/>
  <c r="G32" s="1"/>
  <c r="G31" s="1"/>
  <c r="G27"/>
  <c r="G25"/>
  <c r="G22"/>
  <c r="G18"/>
  <c r="G14"/>
  <c r="G1213" l="1"/>
  <c r="G496"/>
  <c r="G1121"/>
  <c r="G123"/>
  <c r="G581"/>
  <c r="G951"/>
  <c r="G766"/>
  <c r="G785"/>
  <c r="G1046"/>
  <c r="G1192"/>
  <c r="G1258"/>
  <c r="G1254" s="1"/>
  <c r="G222"/>
  <c r="G515"/>
  <c r="G514" s="1"/>
  <c r="G613"/>
  <c r="G605" s="1"/>
  <c r="G720"/>
  <c r="G719" s="1"/>
  <c r="G975"/>
  <c r="G846"/>
  <c r="G152"/>
  <c r="G151" s="1"/>
  <c r="G150" s="1"/>
  <c r="G290"/>
  <c r="G289" s="1"/>
  <c r="G382"/>
  <c r="G631"/>
  <c r="G684"/>
  <c r="G900"/>
  <c r="G899" s="1"/>
  <c r="G898" s="1"/>
  <c r="G910"/>
  <c r="G909" s="1"/>
  <c r="G908" s="1"/>
  <c r="G939"/>
  <c r="G992"/>
  <c r="G1289"/>
  <c r="G761"/>
  <c r="G134"/>
  <c r="G929"/>
  <c r="G928" s="1"/>
  <c r="G13"/>
  <c r="G12" s="1"/>
  <c r="G212"/>
  <c r="G200" s="1"/>
  <c r="G329"/>
  <c r="G327" s="1"/>
  <c r="G702"/>
  <c r="G752"/>
  <c r="G859"/>
  <c r="G858" s="1"/>
  <c r="G1032"/>
  <c r="G1142"/>
  <c r="G1388"/>
  <c r="G1382" s="1"/>
  <c r="G1377" s="1"/>
  <c r="G68"/>
  <c r="G63" s="1"/>
  <c r="G79"/>
  <c r="G245"/>
  <c r="G274"/>
  <c r="G273" s="1"/>
  <c r="G272" s="1"/>
  <c r="G271" s="1"/>
  <c r="G1108"/>
  <c r="G232"/>
  <c r="G229" s="1"/>
  <c r="G297"/>
  <c r="G426"/>
  <c r="G425" s="1"/>
  <c r="G418" s="1"/>
  <c r="G473"/>
  <c r="G506"/>
  <c r="G683"/>
  <c r="G682" s="1"/>
  <c r="G681" s="1"/>
  <c r="G968"/>
  <c r="G967" s="1"/>
  <c r="G1003"/>
  <c r="G1002" s="1"/>
  <c r="G1001" s="1"/>
  <c r="G1104"/>
  <c r="G1101" s="1"/>
  <c r="G1203"/>
  <c r="G1202" s="1"/>
  <c r="G530"/>
  <c r="G529" s="1"/>
  <c r="G521" s="1"/>
  <c r="G520" s="1"/>
  <c r="G553"/>
  <c r="G552" s="1"/>
  <c r="G540" s="1"/>
  <c r="G539" s="1"/>
  <c r="G727"/>
  <c r="G726" s="1"/>
  <c r="G780"/>
  <c r="G779" s="1"/>
  <c r="G879"/>
  <c r="G873" s="1"/>
  <c r="G872" s="1"/>
  <c r="G1085"/>
  <c r="G1084" s="1"/>
  <c r="G1083" s="1"/>
  <c r="G1168"/>
  <c r="G1162" s="1"/>
  <c r="G1178"/>
  <c r="G1369"/>
  <c r="G1409"/>
  <c r="G97"/>
  <c r="G21"/>
  <c r="G20" s="1"/>
  <c r="G11" s="1"/>
  <c r="G10" s="1"/>
  <c r="G37"/>
  <c r="G36" s="1"/>
  <c r="G107"/>
  <c r="G179"/>
  <c r="G326"/>
  <c r="G244"/>
  <c r="G160"/>
  <c r="G143" s="1"/>
  <c r="G485"/>
  <c r="G472" s="1"/>
  <c r="G396"/>
  <c r="G395" s="1"/>
  <c r="G580"/>
  <c r="G626"/>
  <c r="G725"/>
  <c r="G820"/>
  <c r="G842"/>
  <c r="G373"/>
  <c r="G440"/>
  <c r="G435" s="1"/>
  <c r="G1245"/>
  <c r="G1244" s="1"/>
  <c r="G1243" s="1"/>
  <c r="G1288"/>
  <c r="G997"/>
  <c r="G991"/>
  <c r="G1141"/>
  <c r="G1131" s="1"/>
  <c r="G1120" s="1"/>
  <c r="G1399"/>
  <c r="G1398" s="1"/>
  <c r="G1161"/>
  <c r="G1160" s="1"/>
  <c r="G1299"/>
  <c r="G1337"/>
  <c r="G1327" s="1"/>
  <c r="G778" l="1"/>
  <c r="G760" s="1"/>
  <c r="G625"/>
  <c r="G93"/>
  <c r="G56" s="1"/>
  <c r="G927"/>
  <c r="G926" s="1"/>
  <c r="G221"/>
  <c r="G281"/>
  <c r="G505"/>
  <c r="G857"/>
  <c r="G856" s="1"/>
  <c r="G819"/>
  <c r="G818" s="1"/>
  <c r="G597"/>
  <c r="G579" s="1"/>
  <c r="G178"/>
  <c r="G312"/>
  <c r="G270" s="1"/>
  <c r="G1298"/>
  <c r="G1284" s="1"/>
  <c r="G1368"/>
  <c r="G1367" s="1"/>
  <c r="G990"/>
  <c r="G925" s="1"/>
  <c r="G924" s="1"/>
  <c r="G817" l="1"/>
  <c r="G802" s="1"/>
  <c r="G55"/>
  <c r="G1283"/>
  <c r="G1242" s="1"/>
  <c r="G1430" l="1"/>
  <c r="C13" i="4"/>
  <c r="C12" s="1"/>
  <c r="C164" i="5"/>
  <c r="C161"/>
  <c r="C156"/>
  <c r="C137"/>
  <c r="C115"/>
  <c r="C109" s="1"/>
  <c r="C169" s="1"/>
  <c r="C110"/>
  <c r="C104"/>
  <c r="C78"/>
  <c r="C66"/>
  <c r="C61"/>
  <c r="C57"/>
  <c r="C46"/>
  <c r="C34"/>
  <c r="C31"/>
  <c r="C29" s="1"/>
  <c r="C24"/>
  <c r="C19"/>
  <c r="C12"/>
  <c r="C107" l="1"/>
  <c r="C45"/>
  <c r="C108" l="1"/>
  <c r="C170" s="1"/>
</calcChain>
</file>

<file path=xl/sharedStrings.xml><?xml version="1.0" encoding="utf-8"?>
<sst xmlns="http://schemas.openxmlformats.org/spreadsheetml/2006/main" count="6451" uniqueCount="1317">
  <si>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</si>
  <si>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</si>
  <si>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</si>
  <si>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</si>
  <si>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</si>
  <si>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</si>
  <si>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</si>
  <si>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</si>
  <si>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Наименование</t>
  </si>
  <si>
    <t>группа вида расходов</t>
  </si>
  <si>
    <t>Раздел</t>
  </si>
  <si>
    <t>Подраздел</t>
  </si>
  <si>
    <t>(тыс.рублей)</t>
  </si>
  <si>
    <t>Приложение 4</t>
  </si>
  <si>
    <t>Уменьшение прочих остатков денежных средств  бюджетов городских округов</t>
  </si>
  <si>
    <t>Изменение остатков средств на счетах по учету  средств бюджетов</t>
  </si>
  <si>
    <t>Источники внутреннего финансирования дефицита бюджетов</t>
  </si>
  <si>
    <t>Наименование источника средств</t>
  </si>
  <si>
    <t>Увеличение прочих остатков денежных средств  бюджетов городских округов</t>
  </si>
  <si>
    <t>(тыс. рублей)</t>
  </si>
  <si>
    <t>Коды бюджетной классификации</t>
  </si>
  <si>
    <t>Наименование доходов</t>
  </si>
  <si>
    <t>000 01 00 00 00 00 0000 000</t>
  </si>
  <si>
    <t>284 01 05 02 01 04 0000 510</t>
  </si>
  <si>
    <t>284 01 05 02 01 00 0000 610</t>
  </si>
  <si>
    <t>Код бюджетной классификации</t>
  </si>
  <si>
    <t>284 01 05 00 00 00 0000 000</t>
  </si>
  <si>
    <t xml:space="preserve"> </t>
  </si>
  <si>
    <t>Доходы бюджета Миасского городского округа за 2021 год 
по кодам классификации доходов бюджетов</t>
  </si>
  <si>
    <t>Исполнено за 2021 год</t>
  </si>
  <si>
    <t xml:space="preserve">Ведомственная структура расходов бюджета Миасского городского округа за 2021 год </t>
  </si>
  <si>
    <t xml:space="preserve">Распределение бюджетных ассигнований по разделам и подразделам классификации расходов бюджета за 2021 год </t>
  </si>
  <si>
    <t xml:space="preserve"> Налог на доходы физических лиц</t>
  </si>
  <si>
    <t xml:space="preserve"> 182 101 02000 01 0000 110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</si>
  <si>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</si>
  <si>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</si>
  <si>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</si>
  <si>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</si>
  <si>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</si>
  <si>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</si>
  <si>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</si>
  <si>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</si>
  <si>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</si>
  <si>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182 101 02050 01 0000 110</t>
  </si>
  <si>
    <t>Налог на доходы физических лиц части суммы налога, превышающей 650 000 рублей, относящейся к части налоговой базы, превышающей   5 000 000 рублей</t>
  </si>
  <si>
    <t>182 1 1 02080 01 0000 110</t>
  </si>
  <si>
    <t>Акцизы по подакцизным товарам (продукции), производимым на территории Российской Федерации</t>
  </si>
  <si>
    <t>100 103 02000 01 0000 110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</si>
  <si>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</si>
  <si>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</si>
  <si>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</si>
  <si>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</si>
  <si>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</si>
  <si>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</si>
  <si>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</si>
  <si>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</si>
  <si>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Налоги  на  совокупный  доход</t>
  </si>
  <si>
    <t>182 105 00000 00 0000 000</t>
  </si>
  <si>
    <t>Налог, взимаемый в связи с применением упрощенной системы налогообложения</t>
  </si>
  <si>
    <t xml:space="preserve">182 105 01000 00 0000 110   </t>
  </si>
  <si>
    <t>Единый налог на вмененный  доход для отдельных видов деятельности</t>
  </si>
  <si>
    <t xml:space="preserve">182 105 02000 02 0000 110   </t>
  </si>
  <si>
    <t>Единый сельскохозяйственный налог</t>
  </si>
  <si>
    <t>182 105 03000 01 0000 110</t>
  </si>
  <si>
    <t>Налог, взимаемый в связи с применением патентной системы налогообложения</t>
  </si>
  <si>
    <t>182 105 04000 02 0000 110</t>
  </si>
  <si>
    <t>Налоги  на  имущество</t>
  </si>
  <si>
    <t>182 106 00000 00 0000 000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</si>
  <si>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</si>
  <si>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182 106 01020 04 0000 110</t>
  </si>
  <si>
    <r>
      <t>Земельный налог</t>
    </r>
    <r>
      <rPr>
        <b/>
        <sz val="12"/>
        <color indexed="9"/>
        <rFont val="Times New Roman"/>
        <family val="1"/>
        <charset val="204"/>
      </rPr>
      <t>, в т.ч.:</t>
    </r>
  </si>
  <si>
    <t>182 106 06000 00 0000 110</t>
  </si>
  <si>
    <t>Земельный налог с организаций, обладающих земельным участком, расположенным в границах городских округов</t>
  </si>
  <si>
    <t>182 106 06032 04 0000 110</t>
  </si>
  <si>
    <t>Земельный налог с физических лиц,   обладающих земельным участком, расположенным в границах городских округов</t>
  </si>
  <si>
    <t>182 106 06042 04 0000 110</t>
  </si>
  <si>
    <t>Государственная  пошлина</t>
  </si>
  <si>
    <t>000 108 00000 00 0000 000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</si>
  <si>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</si>
  <si>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</si>
  <si>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</si>
  <si>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188 108 06000 01 0000 110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</si>
  <si>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</si>
  <si>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182 108 07010 01 0000 110</t>
  </si>
  <si>
    <t xml:space="preserve">Государственная пошлина за государственную регистрацию прав, ограничений (обременений) прав на недвижимое имущество и сделок с ним </t>
  </si>
  <si>
    <t>321 108 07020 01 0000 110</t>
  </si>
  <si>
    <t>Государственная пошлина за выдачу и обмен паспорта гражданина Российской Федерации</t>
  </si>
  <si>
    <t>188 108 07100 01 0000 110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</si>
  <si>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</si>
  <si>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188 108 07141 01 0000 110</t>
  </si>
  <si>
    <t xml:space="preserve">Государственная пошлина за выдачу разрешения на установку рекламной конструкции </t>
  </si>
  <si>
    <t>283 108 07150 01 0000 110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</si>
  <si>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</si>
  <si>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283 108 07173 01 0000 110</t>
  </si>
  <si>
    <t>Государственная пошлина за повторную выдачу свидетельства о постановке на учет в налоговом органе</t>
  </si>
  <si>
    <t>182 108 07310 01 0000 110</t>
  </si>
  <si>
    <t>Задолженность и перерасчеты по отмененным налогам, сборам и иным обязательным платежам</t>
  </si>
  <si>
    <t>000 109 00000 00 0000 000</t>
  </si>
  <si>
    <t>НАЛОГОВЫЕ ДОХОДЫ</t>
  </si>
  <si>
    <t>Доходы от использования имущества, находящегося в государственной и муниципальной собственности</t>
  </si>
  <si>
    <t>000 111 00000 00 0000 000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</si>
  <si>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</si>
  <si>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283 111 05012 04 0000 120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</si>
  <si>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</si>
  <si>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283 111 05024 04 0000 120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</si>
  <si>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</si>
  <si>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283 111 05034 04 0000 120</t>
  </si>
  <si>
    <t>287 111 05034 04 0000 120</t>
  </si>
  <si>
    <t>288 111 05034 04 0000 120</t>
  </si>
  <si>
    <t>289 111 05034 04 0000 120</t>
  </si>
  <si>
    <t>Доходы от сдачи в аренду имущества, составляющего казну городских округов (за исключением земельных участков)</t>
  </si>
  <si>
    <t>283 111 05074 04 0000 120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</si>
  <si>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</si>
  <si>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283 111 05312 04 0000 120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</si>
  <si>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</si>
  <si>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283 111 07014 04 0000 120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</si>
  <si>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</si>
  <si>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283 111 09044 04 0000 120</t>
  </si>
  <si>
    <t>Плата за негативное воздействие на окружающую среду</t>
  </si>
  <si>
    <t>048 112 01000 01 0000 120</t>
  </si>
  <si>
    <t>Плата за выбросы загрязняющих веществ в атмосферный воздух стационарными объектами</t>
  </si>
  <si>
    <t>048 112 01010 01 0000 120</t>
  </si>
  <si>
    <t>Плата за сбросы загрязняющих веществ в водные объекты</t>
  </si>
  <si>
    <t>048 112 01030 01 0000 120</t>
  </si>
  <si>
    <t>Плата за размещение отходов производства</t>
  </si>
  <si>
    <t>048 112 01041 01 0000 120</t>
  </si>
  <si>
    <t>Доходы от оказания платных услуг (работ) и компенсации затрат государства</t>
  </si>
  <si>
    <t>000 113 00000 00 0000 000</t>
  </si>
  <si>
    <t>Прочие доходы от оказания платных услуг (работ) получателями средств бюджетов городских округов</t>
  </si>
  <si>
    <t>000 113 01994 04 0000 130</t>
  </si>
  <si>
    <t>в т.ч. справочно: 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</si>
  <si>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288 113 01994 04 0010 130</t>
  </si>
  <si>
    <t>Доходы, поступающие в порядке возмещения расходов, понесенных в связи с эксплуатацией имущества городских округов</t>
  </si>
  <si>
    <t>000 113 02064 04 0000 130</t>
  </si>
  <si>
    <t>Прочие доходы от компенсации затрат бюджетов городских округов</t>
  </si>
  <si>
    <t>000 113 02994 04 0000 130</t>
  </si>
  <si>
    <t>Доходы от продажи материальных и нематериальных активов</t>
  </si>
  <si>
    <t>000 114 00000 00 0000  000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</si>
  <si>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</si>
  <si>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285 114 02042 04 0000 410</t>
  </si>
  <si>
    <t>289 114 02042 04 0000 410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</si>
  <si>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</si>
  <si>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</si>
  <si>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</si>
  <si>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284 114 02042 04 0000 440</t>
  </si>
  <si>
    <t>288 114 02042 04 0000 440</t>
  </si>
  <si>
    <t>289 114 02042 04 0000 440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</si>
  <si>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</si>
  <si>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283 114 02043 04 0000 440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</si>
  <si>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</si>
  <si>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</si>
  <si>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</si>
  <si>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283 114 06024 04 0000 430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</si>
  <si>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</si>
  <si>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283 114 06312 04 0000 430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</si>
  <si>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</si>
  <si>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283 1 14 13040 04 0000 430</t>
  </si>
  <si>
    <t xml:space="preserve">Штрафы, санкции, возмещение ущерба                               </t>
  </si>
  <si>
    <t xml:space="preserve"> 000 1 16 00000 00 0000 000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</si>
  <si>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</si>
  <si>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</si>
  <si>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</si>
  <si>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</si>
  <si>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</si>
  <si>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</si>
  <si>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</si>
  <si>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</si>
  <si>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</si>
  <si>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</si>
  <si>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</si>
  <si>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000 116 01084 01 0000 140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</si>
  <si>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</si>
  <si>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000 116 01093 01 0000 140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</si>
  <si>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</si>
  <si>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000 116 01100 01 0000 140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</si>
  <si>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</si>
  <si>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</si>
  <si>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</si>
  <si>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</si>
  <si>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</si>
  <si>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</si>
  <si>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</si>
  <si>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292 116 01154 01 0000 140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</si>
  <si>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</si>
  <si>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000 116 01173 01 0000 140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</si>
  <si>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</si>
  <si>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000 116 01183 01 0000 140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</si>
  <si>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</si>
  <si>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</si>
  <si>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</si>
  <si>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</si>
  <si>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</si>
  <si>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283 116 02020 02 0000 140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</si>
  <si>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</si>
  <si>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</si>
  <si>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</si>
  <si>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000 116 07090 04 0000 140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</si>
  <si>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</si>
  <si>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000  116 10031 04 0000 140</t>
  </si>
  <si>
    <t>Платежи в целях возмещения убытков, причиненных уклонением от заключения муниципального контракта</t>
  </si>
  <si>
    <t>000 116 10061 04 0000 140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</si>
  <si>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</si>
  <si>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000 116 10100 04 0000 140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</si>
  <si>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</si>
  <si>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</si>
  <si>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</si>
  <si>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000 116 10129 01 0000 140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</si>
  <si>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</si>
  <si>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000 116 11050 01 0000 140</t>
  </si>
  <si>
    <t>Прочие неналоговые доходы</t>
  </si>
  <si>
    <t>000 117 00000 00 0000 000</t>
  </si>
  <si>
    <t>Невыясненные поступления</t>
  </si>
  <si>
    <t>000 117 01040 04 0000 180</t>
  </si>
  <si>
    <t>000 117 05000 00 0000 180</t>
  </si>
  <si>
    <t>НЕНАЛОГОВЫЕ ДОХОДЫ</t>
  </si>
  <si>
    <t>НАЛОГОВЫЕ И НЕНАЛОГОВЫЕ ДОХОДЫ</t>
  </si>
  <si>
    <t>000 100 00000 00  0000 000</t>
  </si>
  <si>
    <t>БЕЗВОЗМЕЗДНЫЕ ПОСТУПЛЕНИЯ ОТ ДРУГИХ БЮДЖЕТОВ БЮДЖЕТНОЙ СИСТЕМЫ РОССИЙСКОЙ ФЕДЕРАЦИИ</t>
  </si>
  <si>
    <t>000 202 00000 00  0000 000</t>
  </si>
  <si>
    <t>Дотации бюджетам субъектов Российской Федерации и муниципальных образований</t>
  </si>
  <si>
    <t>000 202 10000 00 0000 150</t>
  </si>
  <si>
    <t xml:space="preserve">Дотации бюджетам городских округов на выравнивание бюджетной обеспеченности </t>
  </si>
  <si>
    <t>284 202 15001 04 0000 150</t>
  </si>
  <si>
    <t xml:space="preserve">Дотации бюджетам городских округов на поддержку мер по обеспечению сбалансированности бюджетов </t>
  </si>
  <si>
    <t>284 202 15002 04 0000 150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</si>
  <si>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</si>
  <si>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284 202 15009 04 0000 150</t>
  </si>
  <si>
    <t>Прочие дотации бюджетам городских округов</t>
  </si>
  <si>
    <t>284 202 19999 04 0000 150</t>
  </si>
  <si>
    <t>Субсидии бюджетам бюджетной системы Российской Федерации (межбюджетные субсидии)</t>
  </si>
  <si>
    <t>000 202 20000 00 0000 150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</si>
  <si>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дорого в поселениях (за исключением автомобильных дорог федерального значения)</t>
  </si>
  <si>
    <t>283 202 20041 04 0000 150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</si>
  <si>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</si>
  <si>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287 202 20077 04 0000 150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</si>
  <si>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</si>
  <si>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</si>
  <si>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</si>
  <si>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283 202 20302 04 0000 150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</si>
  <si>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</si>
  <si>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288 202 25027 04 0000 150</t>
  </si>
  <si>
    <t>Субсидии бюджетам городских округов на 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</si>
  <si>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287 202 25081 04 0002 150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</si>
  <si>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</si>
  <si>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288 202 25210 04 0000 150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</si>
  <si>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</si>
  <si>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287 202 25228 04 0000 150 </t>
  </si>
  <si>
    <t>Субсидии бюджетам городских округов на закупку контейнеров для раздельного накопления твердых коммунальных отходов</t>
  </si>
  <si>
    <t>283 202 25269 04 0000 150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</si>
  <si>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</si>
  <si>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288 202 25304 04 0000 150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</si>
  <si>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</si>
  <si>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288 202 25491 04 0000 150</t>
  </si>
  <si>
    <t>Субсидии бюджетам городских округов на реализацию мероприятий по обеспечению жильем молодых семей</t>
  </si>
  <si>
    <t>283 202 25497 04 0000 150</t>
  </si>
  <si>
    <t>Субсидии бюджетам на проведение комплексных кадастровых работ</t>
  </si>
  <si>
    <t>283 202 25511 04 0000 150</t>
  </si>
  <si>
    <t>Субсидии бюджетам городских округов (на комплектование книжных фондов библиотек муниципальных образований и государственных библиотек)</t>
  </si>
  <si>
    <t>289 202 25519 04 0002 150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</si>
  <si>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</si>
  <si>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283 202 25555 04 0002 150</t>
  </si>
  <si>
    <t>Субсидии бюджетам на софинансирование капитальных вложений в объекты муниципальной собственности</t>
  </si>
  <si>
    <t>283 202 27112 04 0002 150</t>
  </si>
  <si>
    <r>
      <t>Прочие субсидии бюджетам городских округов</t>
    </r>
    <r>
      <rPr>
        <sz val="12"/>
        <color indexed="10"/>
        <rFont val="Times New Roman"/>
        <family val="1"/>
        <charset val="204"/>
      </rPr>
      <t xml:space="preserve"> </t>
    </r>
  </si>
  <si>
    <t>283 202 29999 04 0000 150</t>
  </si>
  <si>
    <t xml:space="preserve">Прочие субсидии бюджетам городских округов </t>
  </si>
  <si>
    <t>285 202 29999 04 0000 150</t>
  </si>
  <si>
    <t>287 202 29999 04 0000 150</t>
  </si>
  <si>
    <t>288 202 29999 04 0000 150</t>
  </si>
  <si>
    <t>289 202 29999 04 0000 150</t>
  </si>
  <si>
    <t>Субвенции бюджетам субъектов Российской Федерации и муниципальных образований</t>
  </si>
  <si>
    <t>000 2 02 30000 00 0000 150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</si>
  <si>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</si>
  <si>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285 202 30013 04 0000 150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</si>
  <si>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</si>
  <si>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285 202 30022 04 0000 150</t>
  </si>
  <si>
    <t xml:space="preserve">Субвенции бюджетам городских округов на выполнение передаваемых полномочий субъектов РФ </t>
  </si>
  <si>
    <t>283 202 30024 04 0000 150</t>
  </si>
  <si>
    <t>285 202 30024 04 0000 150</t>
  </si>
  <si>
    <t>288 202 30024 04 0000 150</t>
  </si>
  <si>
    <t>Субвенции бюджетам городских округов на выполнение передаваемых полномочий субъектов РФ на содержание ребенка в семье опекуна и приемной семье, а также вознаграждение, причитающееся приемному родителю</t>
  </si>
  <si>
    <t>285 202 30027 04 0000 150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</si>
  <si>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</si>
  <si>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288 202 30029 04 0000 150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</si>
  <si>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</si>
  <si>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283 202 35082 04 0000 150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</si>
  <si>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</si>
  <si>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283 202 35120 04 0000 150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</si>
  <si>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</si>
  <si>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285 202 35137 04 0000 150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</si>
  <si>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</si>
  <si>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285 202 35220 04 0000 150</t>
  </si>
  <si>
    <t>Субвенции бюджетам городских округов на  оплату жилищно-коммунальных услуг отдельным категория граждан</t>
  </si>
  <si>
    <t>285 202 35250 04 0000 150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</si>
  <si>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</si>
  <si>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285 202 35280 04 0000 150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</si>
  <si>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</si>
  <si>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285 202 35380 04 0000 150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</si>
  <si>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</si>
  <si>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285 202 35462 04 0000 150</t>
  </si>
  <si>
    <t>Субвенции бюджетам городских округов на проведение Всероссийской переписи населения 2020 года</t>
  </si>
  <si>
    <t>283 202 35469 04 0000 150</t>
  </si>
  <si>
    <t>Субвенции бюджетам на государственную регистрацию актов гражданского состояния</t>
  </si>
  <si>
    <t>283 202 35930 04 0000 150</t>
  </si>
  <si>
    <t>Прочие субвенции бюджетам городских округов</t>
  </si>
  <si>
    <t>283 202 39999 04 0000 150</t>
  </si>
  <si>
    <t>Иные межбюджетные трансферты</t>
  </si>
  <si>
    <t>000 2 02 40000 00 0000 150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</si>
  <si>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</si>
  <si>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288 202 45303 04 0000 150</t>
  </si>
  <si>
    <t>Межбюджетные трансферты, передаваемые бюджетам на создание модельных муниципальных библиотек</t>
  </si>
  <si>
    <t>289 202 45454 04 0000 150</t>
  </si>
  <si>
    <t>Прочие межбюджетные трансферты, передаваемые бюджетам городских округов</t>
  </si>
  <si>
    <t>283 202 49999 04 0000 150</t>
  </si>
  <si>
    <t>285 202 49999 04 0000 150</t>
  </si>
  <si>
    <t>Безвозмездные поступления от негосударственных организаций</t>
  </si>
  <si>
    <t>000 2 04 04000 00 0000 150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</si>
  <si>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</si>
  <si>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288 204 04020 04 0000 150</t>
  </si>
  <si>
    <t>289 204 04020 04 0000 150</t>
  </si>
  <si>
    <t>Прочие безвозмездные поступления</t>
  </si>
  <si>
    <t>000 207 00000 00 0000 150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</si>
  <si>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</si>
  <si>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285 207 04020 04 0000 150</t>
  </si>
  <si>
    <t>288 207 04020 04 0000 150</t>
  </si>
  <si>
    <t>Доходы бюджетов бюджетной системы Российской Федерации от возврата организациями остатков субсидий прошлых лет</t>
  </si>
  <si>
    <t>000 218 0000 00 0000 150</t>
  </si>
  <si>
    <t>Возврат остатков субсидий, субвенций и иных межбюджетных трансфертов, имеющих целевое назначение, прошлых лет</t>
  </si>
  <si>
    <t>000 219 0000 04 0000 150</t>
  </si>
  <si>
    <t>БЕЗВОЗМЕЗДНЫЕ ПОСТУПЛЕНИЯ</t>
  </si>
  <si>
    <t>ВСЕГО ДОХОДОВ</t>
  </si>
  <si>
    <t xml:space="preserve">Источники 
 финансирования дефицита бюджета Миасского  городского округа по кодам классификации источников финансирования дефицитов бюджетов за 2021 год
</t>
  </si>
  <si>
    <t xml:space="preserve"> Собрание депутатов Миасского городского округа</t>
  </si>
  <si>
    <t>291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</si>
  <si>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</si>
  <si>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</si>
  <si>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</si>
  <si>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03</t>
  </si>
  <si>
    <t>Непрограммные направления расходов</t>
  </si>
  <si>
    <t>99 0 00 00000</t>
  </si>
  <si>
    <t>Центральный аппарат</t>
  </si>
  <si>
    <t>99 0 00 20401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</si>
  <si>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</si>
  <si>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</si>
  <si>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</si>
  <si>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</si>
  <si>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</si>
  <si>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</si>
  <si>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Председатель Собрания депутатов Миасского городского округа</t>
  </si>
  <si>
    <t>99 0 00 21100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</si>
  <si>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</si>
  <si>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</si>
  <si>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</si>
  <si>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99 0 00 22010</t>
  </si>
  <si>
    <t>Иные бюджетные ассигнования</t>
  </si>
  <si>
    <t>800</t>
  </si>
  <si>
    <t>Эксплуатация оборудования, помещений, зданий органами местного самоуправления</t>
  </si>
  <si>
    <t>99 0 00 22020</t>
  </si>
  <si>
    <t>Реализация муниципальных функций, связанных с общегосударственным управлением</t>
  </si>
  <si>
    <t>99 0 00 23000</t>
  </si>
  <si>
    <t>Образование</t>
  </si>
  <si>
    <t>07</t>
  </si>
  <si>
    <t>Профессиональная подготовка, переподготовка и повышение квалификации</t>
  </si>
  <si>
    <t>05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</si>
  <si>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</si>
  <si>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</si>
  <si>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</si>
  <si>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</si>
  <si>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Центральный аппарат (расходы на содержание контрольно-счетного органа муниципального образования)</t>
  </si>
  <si>
    <t>99 0 00 20402</t>
  </si>
  <si>
    <t>Руководитель контрольно-счетной палаты муниципального образования и его заместители</t>
  </si>
  <si>
    <t>99 0 00 22500</t>
  </si>
  <si>
    <t>Администрация Миасского городского округа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</si>
  <si>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</si>
  <si>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</si>
  <si>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"Обеспечение деятельности Администрации МГО "</t>
  </si>
  <si>
    <t>50 0 00 00000</t>
  </si>
  <si>
    <t>Глава муниципального образования</t>
  </si>
  <si>
    <t>50 0 00 20300</t>
  </si>
  <si>
    <t>Поощрение муниципальных управленческих команд в Челябинской области</t>
  </si>
  <si>
    <t>50 0 00 99220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</si>
  <si>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</si>
  <si>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04</t>
  </si>
  <si>
    <t>Муниципальная программа "Улучшение условий  и охраны труда  в Миасском городском округе "</t>
  </si>
  <si>
    <t>48 0 00 00000</t>
  </si>
  <si>
    <t xml:space="preserve">Реализация переданных государственных полномочий в области охраны труда </t>
  </si>
  <si>
    <t>48 0 00 67040</t>
  </si>
  <si>
    <t>50 0 00 20401</t>
  </si>
  <si>
    <t>Муниципальная программа "Профилактика  преступлений  и иных правонарушений на территории МГО "</t>
  </si>
  <si>
    <t>84 0 00 00000</t>
  </si>
  <si>
    <t>Организация работы комиссий по делам несовершеннолетних и защите их прав</t>
  </si>
  <si>
    <t>84 0 00 03060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</si>
  <si>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</si>
  <si>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</si>
  <si>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99 0 00 99220</t>
  </si>
  <si>
    <t>Судебная система</t>
  </si>
  <si>
    <t>Непрограммное направление расходов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</si>
  <si>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</si>
  <si>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</si>
  <si>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Обеспечение проведения выборов и референдумов</t>
  </si>
  <si>
    <t>Муниципальная программа "Развитие муниципальной службы в Администрации Миасского городского округа"</t>
  </si>
  <si>
    <t>49 0 00 00000</t>
  </si>
  <si>
    <t>49 0 00 23000</t>
  </si>
  <si>
    <t>50 0 00 22010</t>
  </si>
  <si>
    <t>50 0 00 22020</t>
  </si>
  <si>
    <t>50 0 00 23000</t>
  </si>
  <si>
    <t>Муниципальная программа "Повышение эффективности использования муниципального имущества в Миасском городском округе "</t>
  </si>
  <si>
    <t>64 0 00 00000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</si>
  <si>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</si>
  <si>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64 1 00 00000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</si>
  <si>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</si>
  <si>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</si>
  <si>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"МГО""</t>
  </si>
  <si>
    <t>64 2 00 00000</t>
  </si>
  <si>
    <t>64 2 00 22030</t>
  </si>
  <si>
    <t>Муниципальная программа "Профилактика  правонарушений на территории МГО"</t>
  </si>
  <si>
    <t>84 0 00 23000</t>
  </si>
  <si>
    <t>Муниципальная программа "Профилактика терроризма в МГО "</t>
  </si>
  <si>
    <t>86 0 00 00000</t>
  </si>
  <si>
    <t>Расходы на реализацию отраслевых мероприятий</t>
  </si>
  <si>
    <t>86 0 07 00000</t>
  </si>
  <si>
    <t>Муниципальная программа "Обеспечение деятельности муниципального бюджетного учреждения "Миасский окружной архив "</t>
  </si>
  <si>
    <t>87 0 00 00000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</si>
  <si>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</si>
  <si>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87 0 00 12010</t>
  </si>
  <si>
    <t>Предоставление субсидий бюджетным, автономным учреждениям и иным некоммерческим организациям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</si>
  <si>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</si>
  <si>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87 0 10 00000</t>
  </si>
  <si>
    <t>Субсидии бюджетным и автономным учреждениям на иные цели</t>
  </si>
  <si>
    <t>87 0 20 00000</t>
  </si>
  <si>
    <t xml:space="preserve">Субсидии бюджетным и автономным учреждениям на текущий ремонт здания </t>
  </si>
  <si>
    <t>87 0 22 00000</t>
  </si>
  <si>
    <t>Муниципальная программа "Развитие информационного общества в Миасском городском округе"</t>
  </si>
  <si>
    <t>92 0 00 00000</t>
  </si>
  <si>
    <t>92 0 00 23000</t>
  </si>
  <si>
    <t>Проведение Всероссийской переписи населения 2020 года</t>
  </si>
  <si>
    <t>99 0 00 54690</t>
  </si>
  <si>
    <t>99 0 20 00000</t>
  </si>
  <si>
    <t>Другие субсидии бюджетным и автономным учреждениям на иные цели</t>
  </si>
  <si>
    <t>99 0 24 00000</t>
  </si>
  <si>
    <t>Национальная безопасность и правоохранительная деятельность</t>
  </si>
  <si>
    <t>Органы юстиции</t>
  </si>
  <si>
    <t>Реализация полномочий Российской Федерации на государственную регистрацию актов гражданского состояния</t>
  </si>
  <si>
    <t>99 0 00 59300</t>
  </si>
  <si>
    <t>Гражданская оборона</t>
  </si>
  <si>
    <t>09</t>
  </si>
  <si>
    <t>Муниципальная программа "Обеспечение безопасности жизнедеятельности населения Миасского городского округа "</t>
  </si>
  <si>
    <t>57 0 00 00000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</si>
  <si>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</si>
  <si>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57 1 00 00000</t>
  </si>
  <si>
    <t>57 1 07 00000</t>
  </si>
  <si>
    <t>Мероприятия в области подготовки населения и организаций к действиям в чрезвычайной ситуации в мирное и военное время</t>
  </si>
  <si>
    <t>57 1 07 19100</t>
  </si>
  <si>
    <t>Обеспечение деятельности (оказание услуг) подведомственных казенных учреждений</t>
  </si>
  <si>
    <t>57 1 99 00000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</si>
  <si>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</si>
  <si>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</si>
  <si>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предупреждению и ликвидации последствий чрезвычайных ситуаций и стихийных бедствий</t>
  </si>
  <si>
    <t>57 1 07 18100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</si>
  <si>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</si>
  <si>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57 2 00 00000</t>
  </si>
  <si>
    <t>57 2 07 00000</t>
  </si>
  <si>
    <t>57 2 07 19100</t>
  </si>
  <si>
    <t>Подпрограмма "Создание комплексной системы экстренного оповещения населения Миасского городского округа"</t>
  </si>
  <si>
    <t>57 3 00 00000</t>
  </si>
  <si>
    <t>57 3 07 00000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</si>
  <si>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</si>
  <si>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</si>
  <si>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99 0 99 00000</t>
  </si>
  <si>
    <t>Национальная экономика</t>
  </si>
  <si>
    <t>Транспорт</t>
  </si>
  <si>
    <t>08</t>
  </si>
  <si>
    <t>Муниципальная программа "Развитие общественного транспорта в Миасском городском округе"</t>
  </si>
  <si>
    <t>55 0 00 00000</t>
  </si>
  <si>
    <t>55 0 07 00000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</si>
  <si>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</si>
  <si>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55 0 55 00000</t>
  </si>
  <si>
    <t>Отдельные мероприятия в области автомобильного транспорта</t>
  </si>
  <si>
    <t>55 0 55 73130</t>
  </si>
  <si>
    <t>Отдельные мероприятия в других видах транспорта</t>
  </si>
  <si>
    <t>55 0 55 73170</t>
  </si>
  <si>
    <t>Муниципальная программа "Социальная защита населения Миасского городского округа"</t>
  </si>
  <si>
    <t>81 0 00 00000</t>
  </si>
  <si>
    <t>Подпрограмма "Доступная среда"</t>
  </si>
  <si>
    <t>81 3 00 00000</t>
  </si>
  <si>
    <t>81 3 07 00000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</si>
  <si>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</si>
  <si>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81 3 07 S8150</t>
  </si>
  <si>
    <t>Дорожное хозяйство (дорожные фонды)</t>
  </si>
  <si>
    <t>Муниципальная программа "Благоустройство на территории Миасского городского округа"</t>
  </si>
  <si>
    <t>51 0 00 00000</t>
  </si>
  <si>
    <t>51 0 07 00000</t>
  </si>
  <si>
    <t>Муниципальная программа "Повышение безопасности дорожного движения на территории Миасского городского округа"</t>
  </si>
  <si>
    <t>56 0 00 00000</t>
  </si>
  <si>
    <t>56 0 07 00000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</si>
  <si>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</si>
  <si>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56 0 07 S6050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</si>
  <si>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</si>
  <si>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58 0 00 00000</t>
  </si>
  <si>
    <t>58 0 07 00000</t>
  </si>
  <si>
    <t>Муниципальная программа "Развитие улично-дорожной сети Миасского городского округа в Миасском городском округе"</t>
  </si>
  <si>
    <t>59 0 00 00000</t>
  </si>
  <si>
    <t>59 0 07 00000</t>
  </si>
  <si>
    <t>59 0 07 S6050</t>
  </si>
  <si>
    <t>Бюджетные инвестиции в объекты капитального строительства государственной (муниципальной собственности</t>
  </si>
  <si>
    <t>59 0 13 00000</t>
  </si>
  <si>
    <t>Капитальные вложения в объекты государственной (муниципальной) собственности</t>
  </si>
  <si>
    <t>400</t>
  </si>
  <si>
    <t>Строительство и реконструкция автомобильных дорог общего пользования местного значения за счет областного и местного бюджетов</t>
  </si>
  <si>
    <t>59 0 13 S6040</t>
  </si>
  <si>
    <t>Другие вопросы в области национальной экономики</t>
  </si>
  <si>
    <t>12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</si>
  <si>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</si>
  <si>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</si>
  <si>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46 0 07 00000</t>
  </si>
  <si>
    <t>Мероприятия по содействию в развитии малому и среднему предпринимательству</t>
  </si>
  <si>
    <t>46 0 07 73120</t>
  </si>
  <si>
    <t>46 0 55 00000</t>
  </si>
  <si>
    <t>46 0 55 73120</t>
  </si>
  <si>
    <t>Муниципальная программа "Формирование благоприятного инвестиционного климата"</t>
  </si>
  <si>
    <t>47 0 00 00000</t>
  </si>
  <si>
    <t>47 0 00 23000</t>
  </si>
  <si>
    <t>Субсидии некоммерческим организациям (за исключением государственных (муниципальных) учреждений)</t>
  </si>
  <si>
    <t>47 0 14 00000</t>
  </si>
  <si>
    <t>Субсидия в виде имущественного взноса автономной некоммерческой организации "Агентство инвестиционного развития МГО"</t>
  </si>
  <si>
    <t>47 0 14 73121</t>
  </si>
  <si>
    <t>600</t>
  </si>
  <si>
    <t>Подпрограмма "Развитие туризма в Миасском городском округе"</t>
  </si>
  <si>
    <t>47 1 00 00000</t>
  </si>
  <si>
    <t>47 1 07 00000</t>
  </si>
  <si>
    <t>Муниципальная программа "Капитальное строительство на территории Миасского городского округа "</t>
  </si>
  <si>
    <t>61 0 00 00000</t>
  </si>
  <si>
    <t>Подпрограмма "Организация и осуществление деятельности МКУ "Комитет по строительству""</t>
  </si>
  <si>
    <t>61 1 00 00000</t>
  </si>
  <si>
    <t>61 1 99 00000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</si>
  <si>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</si>
  <si>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</si>
  <si>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</si>
  <si>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Проведение комплексных кадастровых работ на территории Челябинской области</t>
  </si>
  <si>
    <t>62 0 07 L5110</t>
  </si>
  <si>
    <t>Проведение работ по описанию местоположения границ населенных пунктов Челябинской области  (софинансирование)</t>
  </si>
  <si>
    <t>62 0 07 S9320</t>
  </si>
  <si>
    <t>Проведение работ по описанию местоположения границ территориальных зон</t>
  </si>
  <si>
    <t>62 0 07 99330</t>
  </si>
  <si>
    <t>Проведение работ по описанию местоположения границ территориальных зон за счет средств местного бюджета</t>
  </si>
  <si>
    <t>62 0 07 S9330</t>
  </si>
  <si>
    <t>89 0 14 00000</t>
  </si>
  <si>
    <t>Субсидии в виде имущественного взноса автономной некоммерческой организации "Центр развития туризма"</t>
  </si>
  <si>
    <t>89 0 14 73122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</si>
  <si>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</si>
  <si>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91 0 00 00000</t>
  </si>
  <si>
    <t>Оказание поддержки садоводческим некоммерческим товариществам за счет средств областного бюджета</t>
  </si>
  <si>
    <t>91 0 00 61060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</si>
  <si>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</si>
  <si>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91 0 00 S1060</t>
  </si>
  <si>
    <t>Жилищно-коммунальное хозяйство</t>
  </si>
  <si>
    <t>Жилищное хозяйство</t>
  </si>
  <si>
    <t>Муниципальная программа "Формирование и использование муниципального жилищного фонда МГО"</t>
  </si>
  <si>
    <t>65 0 00 00000</t>
  </si>
  <si>
    <t>Подпрограмма "Переселение граждан из аварийного жилищного фонда в Миасском городском округе"</t>
  </si>
  <si>
    <t xml:space="preserve">05 </t>
  </si>
  <si>
    <t>65 1 00 00000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</si>
  <si>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</si>
  <si>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</si>
  <si>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</si>
  <si>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65 1 F3 67483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</si>
  <si>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</si>
  <si>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65 1 F3 67484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</si>
  <si>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</si>
  <si>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</si>
  <si>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Коммунальное хозяйство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</si>
  <si>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</si>
  <si>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52 0 00 00000</t>
  </si>
  <si>
    <t>52 0 07 00000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</si>
  <si>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</si>
  <si>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54 0 00 00000</t>
  </si>
  <si>
    <t>54 0 07 00000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</si>
  <si>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</si>
  <si>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60 0 00 00000</t>
  </si>
  <si>
    <t>Подпрограмма "Модернизация объектов коммунальной инфраструктуры"</t>
  </si>
  <si>
    <t>60 2 00 00000</t>
  </si>
  <si>
    <t>60 2 07 00000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</si>
  <si>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</si>
  <si>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60 2 07 S4061</t>
  </si>
  <si>
    <t>60 2 13 00000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</si>
  <si>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</si>
  <si>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76 0 00 00000</t>
  </si>
  <si>
    <t>76 0 07 00000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</si>
  <si>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</si>
  <si>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</si>
  <si>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Муниципальная программа "Организация содержания и текущего ремонта объектов газоснабжения Миасского городского округа"</t>
  </si>
  <si>
    <t>77 0 00 00000</t>
  </si>
  <si>
    <t>77 0 07 00000</t>
  </si>
  <si>
    <t>Благоустройство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</si>
  <si>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</si>
  <si>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14 0 00 00000</t>
  </si>
  <si>
    <t>Подпрограмма "Благоустройство населенных пунктов Челябинской области"</t>
  </si>
  <si>
    <t>14 7 00 00000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</si>
  <si>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</si>
  <si>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14 7 01 00000</t>
  </si>
  <si>
    <t>Реализация приоритетного проекта "Формирование комфортной городской среды"</t>
  </si>
  <si>
    <t>14 7 01 R5550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</si>
  <si>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</si>
  <si>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51 0 07 61080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</si>
  <si>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</si>
  <si>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</si>
  <si>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Реализация инициативного проекта "Благоустройство общественной территории в районе сквера "Молодежный" (пр. Макеева, д. 14)"</t>
  </si>
  <si>
    <t>58 0 07 S9601</t>
  </si>
  <si>
    <t>Реализация инициативного проекта "Ремонт проезда по ул. Попова между домами № 10 и 12"</t>
  </si>
  <si>
    <t>58 0 07 S9602</t>
  </si>
  <si>
    <t>Реализация инициативного проекта "Благоустройство пешеходной зоны по ул. 8 Марта"</t>
  </si>
  <si>
    <t>58 0 07 S9605</t>
  </si>
  <si>
    <t>Реализация инициативного проекта "Благоустройство дворовой территории ул. Готвальда, д.13"</t>
  </si>
  <si>
    <t>58 0 07 S9606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</si>
  <si>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</si>
  <si>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58 0 07 S9607</t>
  </si>
  <si>
    <t>Реализация инициативного проекта "Благоустройство территории напротив часовни, c. Черновское, ул. Ленина"</t>
  </si>
  <si>
    <t>58 0 07 S9608</t>
  </si>
  <si>
    <t>Реализация инициативного проекта «Благоустройство дворовой территории ул. 60 лет Октября, д.3, д.5»</t>
  </si>
  <si>
    <t>58 0 07 S9609</t>
  </si>
  <si>
    <t>Реализация инициативного проекта   «Благоустройство дворовой территории ул. Колесова, д.1, д.3, д.7, д.9»</t>
  </si>
  <si>
    <t>58 0 07 S9610</t>
  </si>
  <si>
    <t>- Реализация инициативного проекта «Благоустройство дворовой территории ул. Ак. Павлова, д.3»</t>
  </si>
  <si>
    <t>58 0 07 S9611</t>
  </si>
  <si>
    <t>Реализация инициативного проекта «Благоустройство  дворовой территории ул. Циолковского, д.8, д.10»</t>
  </si>
  <si>
    <t>58 0 07 S9612</t>
  </si>
  <si>
    <t>Реализация инициативного проекта «Благоустройство дворовой территории ул. Вернадского, д.46, д.50»</t>
  </si>
  <si>
    <t>58 0 07 S9613</t>
  </si>
  <si>
    <t>Реализация инициативного проекта «Благоустройство муниципальной территории у ДК «Урал»</t>
  </si>
  <si>
    <t>58 0 07 S9614</t>
  </si>
  <si>
    <t>Реализация инициативного проекта «Благоустройство дворовой территории ул. Орловская, 16а, 18а»</t>
  </si>
  <si>
    <t>58 0 07 S9615</t>
  </si>
  <si>
    <t>Реализация инициативного проекта «Благоустройство дворовой территории б-р Карпова, д.11»</t>
  </si>
  <si>
    <t>58 0 07 S9616</t>
  </si>
  <si>
    <t>Региональный проект "Формирование комфортной городской среды"</t>
  </si>
  <si>
    <t>58 0 F2 00000</t>
  </si>
  <si>
    <t>Реализация программ формирования современной городской среды</t>
  </si>
  <si>
    <t>58 0 F2 55550</t>
  </si>
  <si>
    <t>Реализация программ формирования современной городской среды (софинансирование)</t>
  </si>
  <si>
    <t>58 0 F2 L5550</t>
  </si>
  <si>
    <t>Региональный проект «Комплексная система обращения с твердыми коммунальными отходами»</t>
  </si>
  <si>
    <t>64 1 G2 00000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</si>
  <si>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</si>
  <si>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64 1 G2 43180</t>
  </si>
  <si>
    <t>Государственная поддержка закупки контейнеров для раздельного накопления твердых коммунальных отходов за счет средств областного бюджета</t>
  </si>
  <si>
    <t>64 1 G2 52690</t>
  </si>
  <si>
    <t>Муниципальная программа "Зеленый город"</t>
  </si>
  <si>
    <t>73 0 00 00000</t>
  </si>
  <si>
    <t>73 0 07 00000</t>
  </si>
  <si>
    <t>73 0 10 00000</t>
  </si>
  <si>
    <t>Субсидии бюджетным и автономным учреждениям на приобретение оборудования</t>
  </si>
  <si>
    <t>73 0 23 00000</t>
  </si>
  <si>
    <t>73 0 24 00000</t>
  </si>
  <si>
    <t>Муниципальная программа "Чистый город"</t>
  </si>
  <si>
    <t>74 0 00 00000</t>
  </si>
  <si>
    <t>74 0 07 00000</t>
  </si>
  <si>
    <t>74 0 10 00000</t>
  </si>
  <si>
    <t>Субсидии бюджетным и автономным учреждениям на текущий ремонт зданий</t>
  </si>
  <si>
    <t>74 0 22 00000</t>
  </si>
  <si>
    <t>74 0 G2 00000</t>
  </si>
  <si>
    <t>Создание и содержание мест (площадок) накопления твердых коммунальных отходов</t>
  </si>
  <si>
    <t>74 0 G2 43120</t>
  </si>
  <si>
    <t>Муниципальная программа "Светлый город"</t>
  </si>
  <si>
    <t>75 0 00 00000</t>
  </si>
  <si>
    <t>75 0 07 00000</t>
  </si>
  <si>
    <t>Другие вопросы в области жилищно-коммунального хозяйства</t>
  </si>
  <si>
    <t>Подпрограмма "Подготовка земельных участков для освоения в целях жилищного строительства"</t>
  </si>
  <si>
    <t>60 1 00 00000</t>
  </si>
  <si>
    <t>60 1 13 00000</t>
  </si>
  <si>
    <t>Строительство газопроводов и газовых сетей за счет областного и местного бюджетов</t>
  </si>
  <si>
    <t>60 2 13 S4050</t>
  </si>
  <si>
    <t>Муниципальная программа "Капитальное строительство на территории Миасского городского округа"</t>
  </si>
  <si>
    <t>61 0 13 00000</t>
  </si>
  <si>
    <t>Муниципальная программа "Формирование и использование муниципального жилищного фонда МГО "</t>
  </si>
  <si>
    <t>65 1 07 00000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</si>
  <si>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</si>
  <si>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99 0 00 99120</t>
  </si>
  <si>
    <t>99 0 02 99120</t>
  </si>
  <si>
    <t>Охрана окружающей  среды</t>
  </si>
  <si>
    <t>Охрана объектов растительного и животного мира и среды их обитания</t>
  </si>
  <si>
    <t>Муниципальная программа "Охрана окружающей среды на территории МГО"</t>
  </si>
  <si>
    <t>63 0 00 00000</t>
  </si>
  <si>
    <t>63 0 99 00000</t>
  </si>
  <si>
    <t>Другие вопросы в области охраны окружающей среды</t>
  </si>
  <si>
    <t>63 0 07 00000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</si>
  <si>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</si>
  <si>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</si>
  <si>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Закупка товаров, работ и услуг для муниципальных нужд</t>
  </si>
  <si>
    <t>Региональный  проект "Чистая страна"</t>
  </si>
  <si>
    <t>63 0 G1 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</si>
  <si>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</si>
  <si>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63 0 G1 S3031</t>
  </si>
  <si>
    <t>Общее образование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</si>
  <si>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</si>
  <si>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78 0 00 00000</t>
  </si>
  <si>
    <t xml:space="preserve">Выкуп зданий для размещения общеобразовательных организаций </t>
  </si>
  <si>
    <t>78 0 00 S1030</t>
  </si>
  <si>
    <t>Другие вопросы в области образования</t>
  </si>
  <si>
    <t>78 0 13 00000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</si>
  <si>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</si>
  <si>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</si>
  <si>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</si>
  <si>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</si>
  <si>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</si>
  <si>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Подпрограмма  "Оказание молодым семьям государственной поддержки для улучшения жилищных условий"</t>
  </si>
  <si>
    <t>60 3 00 00000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</si>
  <si>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</si>
  <si>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60 3 00 14080</t>
  </si>
  <si>
    <t>Муниципальная программа "Формирование и использование муниципального жилищного фонда  МГО на 2017-2020 годы"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</si>
  <si>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</si>
  <si>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65 2 00 00000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</si>
  <si>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</si>
  <si>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88 0 00 00000</t>
  </si>
  <si>
    <t>88 0 07 00000</t>
  </si>
  <si>
    <t>Социальная помощь</t>
  </si>
  <si>
    <t>88 0 07 85050</t>
  </si>
  <si>
    <t>Охрана семьи и детства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</si>
  <si>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</si>
  <si>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"Оказание молодым семьям государственной поддержки для улучшения жилищных условий"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</si>
  <si>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</si>
  <si>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60 3 00 L4970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</si>
  <si>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</si>
  <si>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65 4 00 00000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</si>
  <si>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</si>
  <si>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65 4 00 28130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</si>
  <si>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</si>
  <si>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 4 00 R0820</t>
  </si>
  <si>
    <t>Другие вопросы в области социальной политики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</si>
  <si>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</si>
  <si>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65 2 07 00000</t>
  </si>
  <si>
    <t>Муниципальная программа "Поддержка социально ориентированных некоммерческих организаций в Миасском городском округе"</t>
  </si>
  <si>
    <t>90 0 00 00000</t>
  </si>
  <si>
    <t>90 0 14 00000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</si>
  <si>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</si>
  <si>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</si>
  <si>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Физическая культура и спорт</t>
  </si>
  <si>
    <t>11</t>
  </si>
  <si>
    <t>00</t>
  </si>
  <si>
    <t>Физическая культура</t>
  </si>
  <si>
    <t>Муниципальная программа "Развитие физической культуры и спорта в Миасском городском округе"</t>
  </si>
  <si>
    <t>80 0 00 00000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</si>
  <si>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</si>
  <si>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80 4 00 00000</t>
  </si>
  <si>
    <t>Бюджетные инвестиции в объекты капитального строительства государственной (муниципальной) собственности</t>
  </si>
  <si>
    <t>80 4 13 00000</t>
  </si>
  <si>
    <t>Мероприятия в рамках государственной программы "Развитие физической культуры и спорта в Челябинской области на 2015-2020 годы</t>
  </si>
  <si>
    <t>80 4 13 S1000</t>
  </si>
  <si>
    <t>Массовый спорт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</si>
  <si>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</si>
  <si>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</si>
  <si>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</si>
  <si>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</si>
  <si>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</si>
  <si>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20 1 01 00000</t>
  </si>
  <si>
    <t>Организация и проведение мероприятий в сфере физической культуры и спорта</t>
  </si>
  <si>
    <t>20 1 01 71000</t>
  </si>
  <si>
    <t>Муниципальная программа "Капитальное строительство на территории Миасского городского округа на 2014-2021 годы"</t>
  </si>
  <si>
    <t>Муниципальная программа "Развитие физической культуры и спорта в МГО на 2017-2020 годы"</t>
  </si>
  <si>
    <t>Другие вопросы в области физической культуры и спорта</t>
  </si>
  <si>
    <t>Муниципальная программа "Капитальное строительство на территории Миасского городского округа на 2014-2020 годы"</t>
  </si>
  <si>
    <t xml:space="preserve">Финансовое управление Администрации Миасского городского округа </t>
  </si>
  <si>
    <t>284</t>
  </si>
  <si>
    <t>Муниципальная программа "Управление муниципальными финансами и муниципальным долгом в Миасском городском округе"</t>
  </si>
  <si>
    <t>85 0 00 00000</t>
  </si>
  <si>
    <t>85 0 00 20401</t>
  </si>
  <si>
    <t>85 0 00 99220</t>
  </si>
  <si>
    <t>Резервные фонды</t>
  </si>
  <si>
    <t>Непрограммные направление расходов</t>
  </si>
  <si>
    <t>Резервные фонды местных администраций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</si>
  <si>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</si>
  <si>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</si>
  <si>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</si>
  <si>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</si>
  <si>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</si>
  <si>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</si>
  <si>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Профессиональная подготовка, переподготовка  и повышение квалификации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</si>
  <si>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</si>
  <si>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99 0 00 03550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</si>
  <si>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</si>
  <si>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</si>
  <si>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</si>
  <si>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</si>
  <si>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</si>
  <si>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</si>
  <si>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Управление социальной защиты населения Администрации Миасского городского округа</t>
  </si>
  <si>
    <t>285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</si>
  <si>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</si>
  <si>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28 1 00 28100</t>
  </si>
  <si>
    <t>Реализация полномочий Российской Федерации на оплату жилищно-коммунальных услуг отдельным категориям граждан</t>
  </si>
  <si>
    <t>28 2 00 52500</t>
  </si>
  <si>
    <t xml:space="preserve">Реализация переданных государственных полномочий по социальному обслуживанию граждан </t>
  </si>
  <si>
    <t>28 4 00 28000</t>
  </si>
  <si>
    <t>81 4 00 23000</t>
  </si>
  <si>
    <t>Молодежная политика</t>
  </si>
  <si>
    <t>Муниципальная  программа "Развитие системы образования в Миасском городском округе"</t>
  </si>
  <si>
    <t>79 0 00 00000</t>
  </si>
  <si>
    <t>Подпрограмма "Повышение эффективности реализации молодежной политики в Миасском городском округе"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</si>
  <si>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</si>
  <si>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</si>
  <si>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</si>
  <si>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</si>
  <si>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Пенсионное обеспечение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</si>
  <si>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</si>
  <si>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81 1 00 00000</t>
  </si>
  <si>
    <t>81 1 07 00000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</si>
  <si>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</si>
  <si>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</si>
  <si>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</si>
  <si>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</si>
  <si>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обслуживание населения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</si>
  <si>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</si>
  <si>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28 0 00 00000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</si>
  <si>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</si>
  <si>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</si>
  <si>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</si>
  <si>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</si>
  <si>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</si>
  <si>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</si>
  <si>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</si>
  <si>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Мероприятия в области социальной политики</t>
  </si>
  <si>
    <t>81 3 07 80000</t>
  </si>
  <si>
    <t>Подпрограмма "Дети Южного Урала"</t>
  </si>
  <si>
    <t>28 1 00 00000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</si>
  <si>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</si>
  <si>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28 1 00 53800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</si>
  <si>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</si>
  <si>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</si>
  <si>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</si>
  <si>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28 2 00 28300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</si>
  <si>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</si>
  <si>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28 2 00 28310</t>
  </si>
  <si>
    <t>Ежемесячная денежная выплата в соответствии с Законом Челябинской области "О звании "Ветеран труда Челябинской области"</t>
  </si>
  <si>
    <t>28 2 00 28320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</si>
  <si>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</si>
  <si>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28 2 00 28330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</si>
  <si>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</si>
  <si>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</si>
  <si>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</si>
  <si>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28 2 00 28350</t>
  </si>
  <si>
    <t>Предоставление гражданам субсидий на оплату жилого помещения и коммунальных услуг</t>
  </si>
  <si>
    <t>28 2 00 28370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</si>
  <si>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</si>
  <si>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28 2 00 28380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</si>
  <si>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</si>
  <si>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28 2 00 28390</t>
  </si>
  <si>
    <t>Адресная субсидия гражданам в связи с ростом платы за коммунальные услуги</t>
  </si>
  <si>
    <t>28 2 00 28400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</si>
  <si>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</si>
  <si>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28 2 00 28410</t>
  </si>
  <si>
    <t>28 2 00 28540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</si>
  <si>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</si>
  <si>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28 2 00 51370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</si>
  <si>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</si>
  <si>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28 2 00 52200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</si>
  <si>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</si>
  <si>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28 2 00 52800</t>
  </si>
  <si>
    <t>Компенсация отдельным категориям граждан оплаты взноса на капитальный ремонт общего имущества в многоквартирном доме</t>
  </si>
  <si>
    <t>28 2 00 R4620</t>
  </si>
  <si>
    <t>28 2 02 R4620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</si>
  <si>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</si>
  <si>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</si>
  <si>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</si>
  <si>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</si>
  <si>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</si>
  <si>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</si>
  <si>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</si>
  <si>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Единовременное пособие членам семьи умершего муниципального служащего</t>
  </si>
  <si>
    <t>81 1 07 85055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</si>
  <si>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</si>
  <si>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</si>
  <si>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</si>
  <si>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</si>
  <si>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 xml:space="preserve">Подпрограмма "Крепкая семья" </t>
  </si>
  <si>
    <t>81 2 00 00000</t>
  </si>
  <si>
    <t>81 2 07 00000</t>
  </si>
  <si>
    <t>81 2 07 80000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</si>
  <si>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</si>
  <si>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</si>
  <si>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</si>
  <si>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</si>
  <si>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</si>
  <si>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</si>
  <si>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</si>
  <si>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</si>
  <si>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</si>
  <si>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88 0 07 85053</t>
  </si>
  <si>
    <t>90 0 14 80000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</si>
  <si>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</si>
  <si>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28 1 00 28140</t>
  </si>
  <si>
    <t>Пособие на ребенка в соответствии с Законом Челябинской области "О пособии на ребенка"</t>
  </si>
  <si>
    <t>28 1 00 28190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</si>
  <si>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</si>
  <si>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28 1 00 28220</t>
  </si>
  <si>
    <t>Региональный  проект "Финансовая поддержка семей при рождении детей"</t>
  </si>
  <si>
    <t>28 1 Р1 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</si>
  <si>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</si>
  <si>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28 1 Р1 28180</t>
  </si>
  <si>
    <t>Центры помощи детям, оставшимся без попечения родителей</t>
  </si>
  <si>
    <t>81 1 99 85090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</si>
  <si>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</si>
  <si>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81 1 99 85091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</si>
  <si>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</si>
  <si>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99 0 00 99920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</si>
  <si>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</si>
  <si>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99 0 00 99950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</si>
  <si>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</si>
  <si>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99 0 99 99950</t>
  </si>
  <si>
    <t>Организация и осуществление деятельности по опеке и попечительству</t>
  </si>
  <si>
    <t>28 1 00 28110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</si>
  <si>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</si>
  <si>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</si>
  <si>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28 2 01 00000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</si>
  <si>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</si>
  <si>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28 2 01 28370</t>
  </si>
  <si>
    <t>Организация работы органов управления социальной защиты населения муниципальных образований</t>
  </si>
  <si>
    <t>28 4 00 28080</t>
  </si>
  <si>
    <t>28 4 01 14600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</si>
  <si>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</si>
  <si>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81 3 07 08080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</si>
  <si>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</si>
  <si>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>81 3 07 08200</t>
  </si>
  <si>
    <t>Подпрограмма "Организация исполнения муниципальной программы "Социальная защита населения Миасского городского округа""</t>
  </si>
  <si>
    <t>81 4 00 00000</t>
  </si>
  <si>
    <t>81 4 00 20401</t>
  </si>
  <si>
    <t>81 4 00 22010</t>
  </si>
  <si>
    <t>81 4 00 22020</t>
  </si>
  <si>
    <t>81 4 00 99220</t>
  </si>
  <si>
    <t>Региональный проект "Информационная безопасность"</t>
  </si>
  <si>
    <t>92 0 D4 00000</t>
  </si>
  <si>
    <t>Реализация регионального проекта "Информационная безопасность"</t>
  </si>
  <si>
    <t>92 0 D4 60340</t>
  </si>
  <si>
    <t>Управление по физической культуре и спорту Администрации Миасского городского округа</t>
  </si>
  <si>
    <t>287</t>
  </si>
  <si>
    <t>Предоставление субсидий бюджетным и автономным учреждениям и иным некоммерческим организациям</t>
  </si>
  <si>
    <t xml:space="preserve">Физическая культура 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</si>
  <si>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</si>
  <si>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80 3 00 00000</t>
  </si>
  <si>
    <t>80 3 07 00000</t>
  </si>
  <si>
    <t>Мероприятия в области спорта</t>
  </si>
  <si>
    <t>80 3 07 90000</t>
  </si>
  <si>
    <t>80 3 10 00000</t>
  </si>
  <si>
    <t>80 3 10 90000</t>
  </si>
  <si>
    <t>80 3 20 00000</t>
  </si>
  <si>
    <t>80 3 23 00000</t>
  </si>
  <si>
    <t>80 3 23 90000</t>
  </si>
  <si>
    <t>80 3 24 00000</t>
  </si>
  <si>
    <t>80 3 24 90000</t>
  </si>
  <si>
    <t>80 3 99 00000</t>
  </si>
  <si>
    <t>80 3 99 90000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</si>
  <si>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</si>
  <si>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80 4 07 00000</t>
  </si>
  <si>
    <t>80 4 07 90000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</si>
  <si>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</si>
  <si>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</si>
  <si>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</si>
  <si>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</si>
  <si>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</si>
  <si>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</si>
  <si>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</si>
  <si>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 xml:space="preserve">Приобретение спортивного инвентаря и оборудования для физкультурно-спортивных организаций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</si>
  <si>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</si>
  <si>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</si>
  <si>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80 3 07 S0045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</si>
  <si>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</si>
  <si>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80 3 07 S0047</t>
  </si>
  <si>
    <t>Организация и проведение региональной акции по скандинавской ходьбе «Уральская тропа»</t>
  </si>
  <si>
    <t>80 3 07 S0049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</si>
  <si>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</si>
  <si>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2004Д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</si>
  <si>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</si>
  <si>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80 3 07 2004М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</si>
  <si>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</si>
  <si>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S9600</t>
  </si>
  <si>
    <t>Реализация инициативного проекта "Выполнение ремонтных работ п. Строителей, ул. Севастопольская, 31/7"</t>
  </si>
  <si>
    <t>80 4 07 S9603</t>
  </si>
  <si>
    <t>Реализация инициативного проекта "Благоустройство в районе Ледового дворца, ул. Набережная 29и"</t>
  </si>
  <si>
    <t>80 4 07 S9604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</si>
  <si>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</si>
  <si>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</si>
  <si>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</si>
  <si>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</si>
  <si>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80 4 07 20044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</si>
  <si>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</si>
  <si>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80 4 07  90044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</si>
  <si>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</si>
  <si>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80 4 07  92280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</si>
  <si>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</si>
  <si>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</si>
  <si>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>Приобретение спортивного инвентаря и оборудования для физкультурно-спортивных организаций (софинансирование)</t>
  </si>
  <si>
    <t>80 4 07 S0044</t>
  </si>
  <si>
    <t>Htubjyfkmysq  проект "Спорт - норма жизни"</t>
  </si>
  <si>
    <t>80 4 Р5 00000</t>
  </si>
  <si>
    <t>Оснащение объектов спортивной инфраструктуры спортивно-технологическим оборудованием</t>
  </si>
  <si>
    <t>80 4 P5 52280</t>
  </si>
  <si>
    <t>Спорт высших достижений</t>
  </si>
  <si>
    <t>Муниципальная программа «Развитие физической культуры и спорта в Миасском городском округе»</t>
  </si>
  <si>
    <t xml:space="preserve">Финансовая поддержка организаций спортивной подготовки по базовым видам спорта  </t>
  </si>
  <si>
    <t>80 3 07 S0048</t>
  </si>
  <si>
    <t>Региональный проект 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</si>
  <si>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</si>
  <si>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</si>
  <si>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</si>
  <si>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Подпрограмма "Управление развитием отрасли физической культуры и спорта в МГО"</t>
  </si>
  <si>
    <t>80 1 00 00000</t>
  </si>
  <si>
    <t>80 1 00 20401</t>
  </si>
  <si>
    <t>80 1 00 22010</t>
  </si>
  <si>
    <t>80 1 00 22020</t>
  </si>
  <si>
    <t>80 1 00 23000</t>
  </si>
  <si>
    <t>80 1 00 99220</t>
  </si>
  <si>
    <t>Управление образования Администрации Миасского городского округа</t>
  </si>
  <si>
    <t>288</t>
  </si>
  <si>
    <t>Дошкольное образование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</si>
  <si>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</si>
  <si>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79 4 00 00000</t>
  </si>
  <si>
    <t>79 4 07 00000</t>
  </si>
  <si>
    <t>Детские дошкольные учреждения</t>
  </si>
  <si>
    <t>79 4 07 42000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</si>
  <si>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</si>
  <si>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79 4 07 L0275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</si>
  <si>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</si>
  <si>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07 S3380</t>
  </si>
  <si>
    <t xml:space="preserve">79 4 10 00000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</si>
  <si>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</si>
  <si>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79 4 10 04010</t>
  </si>
  <si>
    <t>79 4 10 42000</t>
  </si>
  <si>
    <t>79 4 20 00000</t>
  </si>
  <si>
    <t>79 4 23 00000</t>
  </si>
  <si>
    <t>79 4 23 S3380</t>
  </si>
  <si>
    <t>Другие субсидии бюджетным и автономным организациям на иные цели</t>
  </si>
  <si>
    <t>79 4 24 00000</t>
  </si>
  <si>
    <t>79 4 24 42000</t>
  </si>
  <si>
    <t>79 4 99 00000</t>
  </si>
  <si>
    <t>79 4 99 04010</t>
  </si>
  <si>
    <t>79 4 99 42000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</si>
  <si>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</si>
  <si>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</si>
  <si>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</si>
  <si>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</si>
  <si>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</si>
  <si>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79 0 07 S1100</t>
  </si>
  <si>
    <t>79 0 20 00000</t>
  </si>
  <si>
    <t>79 0 20 42000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</si>
  <si>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</si>
  <si>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</si>
  <si>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</si>
  <si>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</si>
  <si>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79 0 24 42000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</si>
  <si>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</si>
  <si>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79 6 00 00000</t>
  </si>
  <si>
    <t>79 6 07 00000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</si>
  <si>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</si>
  <si>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07 S4080</t>
  </si>
  <si>
    <t>79 6 20 00000</t>
  </si>
  <si>
    <t>Субсидии бюджетным и автономным учреждениям на капитальный ремонт зданий и сооружений</t>
  </si>
  <si>
    <t>79 6 21 00000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</si>
  <si>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</si>
  <si>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</si>
  <si>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</si>
  <si>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78 0 07 00000</t>
  </si>
  <si>
    <t>Общеобразовательные учреждения</t>
  </si>
  <si>
    <t>78 0 07 42100</t>
  </si>
  <si>
    <t xml:space="preserve">Проведение капитального ремонта зданий муниципальных общеобразовательных организаций </t>
  </si>
  <si>
    <t>78 0 07 S1010</t>
  </si>
  <si>
    <t>78 0 20 00000</t>
  </si>
  <si>
    <t>78 0 21 00000</t>
  </si>
  <si>
    <t>78 0 21 S1010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</si>
  <si>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</si>
  <si>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79 4 07 42100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</si>
  <si>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</si>
  <si>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</si>
  <si>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Обеспечение питанием обучающихся, охваченных подвозом</t>
  </si>
  <si>
    <t>79 4 07 42156</t>
  </si>
  <si>
    <t>Образовательные организации для обучающихся с ограниченными возможностями здоровья</t>
  </si>
  <si>
    <t>79 4 07 43300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</si>
  <si>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</si>
  <si>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79 4 07 53035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</si>
  <si>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</si>
  <si>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L3040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</si>
  <si>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</si>
  <si>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79 4 07 S3030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</si>
  <si>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</si>
  <si>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S3230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</si>
  <si>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</si>
  <si>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79 4 07 S3300</t>
  </si>
  <si>
    <t>79 4 10 00000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</si>
  <si>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</si>
  <si>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79 4 10 03120</t>
  </si>
  <si>
    <t>79 4 10 42100</t>
  </si>
  <si>
    <t>79 4 23 S3230</t>
  </si>
  <si>
    <t>79 4 24 42100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</si>
  <si>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</si>
  <si>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79 4 99 03090</t>
  </si>
  <si>
    <t>79 4 99 03120</t>
  </si>
  <si>
    <t>79 4 99 42100</t>
  </si>
  <si>
    <t>79 4 99 43300</t>
  </si>
  <si>
    <t>Региональный проект «Современная школа»</t>
  </si>
  <si>
    <t>79 4 Е1 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</si>
  <si>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</si>
  <si>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79 4 Е1 51690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</si>
  <si>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</si>
  <si>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79 4 Е1 S3050</t>
  </si>
  <si>
    <t>Региональный проект «Цифровая образовательная среда»</t>
  </si>
  <si>
    <t>79 4 Е4 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</si>
  <si>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</si>
  <si>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</si>
  <si>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</si>
  <si>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</si>
  <si>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79 6 22 00000</t>
  </si>
  <si>
    <t>79 6 22 S3330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</si>
  <si>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</si>
  <si>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</si>
  <si>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</si>
  <si>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Дополнительное образование детей</t>
  </si>
  <si>
    <t>Учреждения дополнительного образования</t>
  </si>
  <si>
    <t>79 4 07 42300</t>
  </si>
  <si>
    <t>79 4 10 42300</t>
  </si>
  <si>
    <t>79 4 24 42300</t>
  </si>
  <si>
    <t>Региональный проект «Успех каждого ребенка»</t>
  </si>
  <si>
    <t>79 4 Е2 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</si>
  <si>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</si>
  <si>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</si>
  <si>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</si>
  <si>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</si>
  <si>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</si>
  <si>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79 7 00 00000</t>
  </si>
  <si>
    <t>Реализация муниципальных функций связанных с общегосударственным управлением</t>
  </si>
  <si>
    <t>79 7 00 23000</t>
  </si>
  <si>
    <t>79 7 99 00000</t>
  </si>
  <si>
    <t>Обеспечение деятельности МКУ МГО «Централизованная бухгалтерия»</t>
  </si>
  <si>
    <t>79 7 99 45200</t>
  </si>
  <si>
    <t>Муниципальная  программа "Профилактика и противодействие проявлениям экстремизма в Миасском городском округе"</t>
  </si>
  <si>
    <t>66 0 00 00000</t>
  </si>
  <si>
    <t>Подпрограмма "Система профилактических мер в сфере межнациональных и этноконфессиональных отношений"</t>
  </si>
  <si>
    <t>66 1 00 00000</t>
  </si>
  <si>
    <t>66 1 07 00000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</si>
  <si>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</si>
  <si>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66 2 00 00000</t>
  </si>
  <si>
    <t>66 2 07 00000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</si>
  <si>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</si>
  <si>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68 0 00 00000</t>
  </si>
  <si>
    <t>68 0 07 00000</t>
  </si>
  <si>
    <t>Организация отдыха и оздоровления детей</t>
  </si>
  <si>
    <t>79 4 07 40044</t>
  </si>
  <si>
    <t>Организация отдыха детей в каникулярное время</t>
  </si>
  <si>
    <t>79 4 07 S3010</t>
  </si>
  <si>
    <t>Организация и проведение мероприятий с детьми и молодежью</t>
  </si>
  <si>
    <t>79 5 07 43100</t>
  </si>
  <si>
    <t>79 5 99 00000</t>
  </si>
  <si>
    <t>Организации, реализующие проведение мероприятий для детей и молодежи</t>
  </si>
  <si>
    <t>79 5 99 43100</t>
  </si>
  <si>
    <t>Региональный проект "Социальная активность"</t>
  </si>
  <si>
    <t>79 5 E8 00000</t>
  </si>
  <si>
    <t>79 5 E8 S1011</t>
  </si>
  <si>
    <t>79 5 Е8 S1010</t>
  </si>
  <si>
    <t>80 5 E8 S1011</t>
  </si>
  <si>
    <t>Центр психолого-педагогической, медицинской и социальной помощи</t>
  </si>
  <si>
    <t>79 4 07 48900</t>
  </si>
  <si>
    <t>Приобретение транспортных средств для организации перевозки обучающихся</t>
  </si>
  <si>
    <t>79 4 07 S3040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</si>
  <si>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</si>
  <si>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79 4 99 03070</t>
  </si>
  <si>
    <t>79 4 99 48900</t>
  </si>
  <si>
    <t>79 7 00 20401</t>
  </si>
  <si>
    <t>79 7 00 22010</t>
  </si>
  <si>
    <t>79 7 00 22020</t>
  </si>
  <si>
    <t>79 7 00 99220</t>
  </si>
  <si>
    <t>79 7 07 00000</t>
  </si>
  <si>
    <t>79 7 07 23000</t>
  </si>
  <si>
    <t>79 7 07 45200</t>
  </si>
  <si>
    <t>Государственная программа Челябинской области "Развитие образования в Челябинской области"</t>
  </si>
  <si>
    <t>03 0 00 00000</t>
  </si>
  <si>
    <t>Подпрограмма "Обеспечение доступного качественного общего и дополнительного образования"</t>
  </si>
  <si>
    <t>03 1 00 00000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</si>
  <si>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</si>
  <si>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03 1 00 03020</t>
  </si>
  <si>
    <t>Государственная программа Челябинской области "Поддержка и развитие дошкольного образования в Челябинской области"</t>
  </si>
  <si>
    <t>04 0 00 00000</t>
  </si>
  <si>
    <t>Подпрограмма "Финансовое обеспечение развития дошкольного образования"</t>
  </si>
  <si>
    <t>04 1 00 00000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</si>
  <si>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</si>
  <si>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04 1 00 04050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</si>
  <si>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</si>
  <si>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</si>
  <si>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79 4 07 S4060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</si>
  <si>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</si>
  <si>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</si>
  <si>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>289</t>
  </si>
  <si>
    <t>Муниципальная программа "Развитие культуры в Миасском городском округе"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</si>
  <si>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</si>
  <si>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</si>
  <si>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</si>
  <si>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</si>
  <si>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</si>
  <si>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</si>
  <si>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Подпрограмма "Культура. Искусство. Творчество."</t>
  </si>
  <si>
    <t>69 6 00 00000</t>
  </si>
  <si>
    <t>69 6 07 00000</t>
  </si>
  <si>
    <t>69 6 07 42300</t>
  </si>
  <si>
    <t>Подпрограмма "Укрепление материально-технической базы учреждений культуры"</t>
  </si>
  <si>
    <t>69 7 00 00000</t>
  </si>
  <si>
    <t>69 7 07 00000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</si>
  <si>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</si>
  <si>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</si>
  <si>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69 7 20 00000</t>
  </si>
  <si>
    <t>69 7 22 00000</t>
  </si>
  <si>
    <t>69 7 22 42300</t>
  </si>
  <si>
    <t>69 7 23 00000</t>
  </si>
  <si>
    <t>69 7 23 42300</t>
  </si>
  <si>
    <t>69 7 24 00000</t>
  </si>
  <si>
    <t>69 7 24 42300</t>
  </si>
  <si>
    <t>Региональный проект "Культурная среда"</t>
  </si>
  <si>
    <t>69 7 А1 00000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</si>
  <si>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</si>
  <si>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>69 7 А1 5519M</t>
  </si>
  <si>
    <t>Подпрограмма "Организация  и осуществление деятельности в области культуры"</t>
  </si>
  <si>
    <t>69 8 00 00000</t>
  </si>
  <si>
    <t>69 8 00 23000</t>
  </si>
  <si>
    <t xml:space="preserve">Культура </t>
  </si>
  <si>
    <t>38 1 03 00000</t>
  </si>
  <si>
    <t>Реализация мероприятий в сфере культуры и кинематографии</t>
  </si>
  <si>
    <t>38 1 03 61400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</si>
  <si>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</si>
  <si>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67 0 00 00000</t>
  </si>
  <si>
    <t>67 0 07 00000</t>
  </si>
  <si>
    <t>Дворцы, дома культуры</t>
  </si>
  <si>
    <t>67 0 07 44000</t>
  </si>
  <si>
    <t>Расходы в области культуры</t>
  </si>
  <si>
    <t>67 0 07 45300</t>
  </si>
  <si>
    <t>67 0 20 00000</t>
  </si>
  <si>
    <t>67 0 22 00000</t>
  </si>
  <si>
    <t>Музей и постоянные выставки</t>
  </si>
  <si>
    <t>67 0 22 44100</t>
  </si>
  <si>
    <t>Подпрограмма "Сохранение и развитие культурно-досуговой сферы"</t>
  </si>
  <si>
    <t>69 1 00 00000</t>
  </si>
  <si>
    <t>69 1 10 00000</t>
  </si>
  <si>
    <t>69 1 10 44000</t>
  </si>
  <si>
    <t>69 1 20 00000</t>
  </si>
  <si>
    <t>69 1 20 44000</t>
  </si>
  <si>
    <t>69 1 24 44000</t>
  </si>
  <si>
    <t>69 1 99 00000</t>
  </si>
  <si>
    <t>69 1 99 44000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</si>
  <si>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</si>
  <si>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</si>
  <si>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</si>
  <si>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</si>
  <si>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</si>
  <si>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</si>
  <si>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</si>
  <si>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</si>
  <si>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69 4 10 44100</t>
  </si>
  <si>
    <t>Региональный проект "Творческие люди"</t>
  </si>
  <si>
    <t>69 6 A2 00000</t>
  </si>
  <si>
    <t>Государственная поддержка лучших работников сельских учреждений культуры</t>
  </si>
  <si>
    <t>69 6 A2 5519Б</t>
  </si>
  <si>
    <t>69 7 07 44000</t>
  </si>
  <si>
    <t>69 7 07 44200</t>
  </si>
  <si>
    <t>69 7 07 45300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</si>
  <si>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</si>
  <si>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69 7 07 L4670</t>
  </si>
  <si>
    <t>69 7 22 44000</t>
  </si>
  <si>
    <t>69 7 23 44000</t>
  </si>
  <si>
    <t>Музеи и постоянные выставки</t>
  </si>
  <si>
    <t>69 7 23 44100</t>
  </si>
  <si>
    <t>69 7 24 44000</t>
  </si>
  <si>
    <t>69 7 24 44100</t>
  </si>
  <si>
    <t>69 7 A1 00000</t>
  </si>
  <si>
    <t>Создание модельных муниципальных библиотек за счет средств резервного фонда Правительства Российской Федерации</t>
  </si>
  <si>
    <t>69 7 A1 5454F</t>
  </si>
  <si>
    <t>Реновация учреждений отрасли культуры</t>
  </si>
  <si>
    <t>69 7 A1 54550</t>
  </si>
  <si>
    <t>Создание модельных муниципальных библиотек за счет средств областного бюджета</t>
  </si>
  <si>
    <t>69 7 A1 68090</t>
  </si>
  <si>
    <t>69 7 A2 00000</t>
  </si>
  <si>
    <t>Государственная поддержка лучших сельских учреждений культуры</t>
  </si>
  <si>
    <t>69 7 A2 5519В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</si>
  <si>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</si>
  <si>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</si>
  <si>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69 5 00 00000</t>
  </si>
  <si>
    <t>69 5 07 00000</t>
  </si>
  <si>
    <t>69 5 07 44000</t>
  </si>
  <si>
    <t>69 5 20 00000</t>
  </si>
  <si>
    <t>69 5 20 44100</t>
  </si>
  <si>
    <t>69 5 24 44100</t>
  </si>
  <si>
    <t>69 6 07 44000</t>
  </si>
  <si>
    <t>69 6 20 00000</t>
  </si>
  <si>
    <t>69 6 07 44100</t>
  </si>
  <si>
    <t>69 6 07 45300</t>
  </si>
  <si>
    <t>69 6 23 00000</t>
  </si>
  <si>
    <t>69 6 23 44000</t>
  </si>
  <si>
    <t>69 6 23 44100</t>
  </si>
  <si>
    <t>69 6 24 00000</t>
  </si>
  <si>
    <t>69 6 24 44000</t>
  </si>
  <si>
    <t>69 6 24 44100</t>
  </si>
  <si>
    <t>69 8 00 20401</t>
  </si>
  <si>
    <t>69 8 00 22010</t>
  </si>
  <si>
    <t>69 8 99 00000</t>
  </si>
  <si>
    <t>69 8 99 45300</t>
  </si>
  <si>
    <t>Государственная программа Челябинской области "Развитие социальной защиты населения в Челябинской области"</t>
  </si>
  <si>
    <t>Условно утверждаемые расходы</t>
  </si>
  <si>
    <t>ВСЕГО</t>
  </si>
  <si>
    <t xml:space="preserve">2021 год                 </t>
  </si>
  <si>
    <t xml:space="preserve">Уточненный план  на 2021 год 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</si>
  <si>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</si>
  <si>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</si>
  <si>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 дорожные фонды)</t>
  </si>
  <si>
    <t>Охрана окружающей среды</t>
  </si>
  <si>
    <t>Молодежная политика и оздоровление детей</t>
  </si>
  <si>
    <t>Культура и кинематография</t>
  </si>
  <si>
    <t>Культура</t>
  </si>
  <si>
    <t>Другие вопросы в области культуры, кинематографии,</t>
  </si>
  <si>
    <t>Исполнено за</t>
  </si>
  <si>
    <t>ПРИЛОЖЕНИЕ 1</t>
  </si>
  <si>
    <t>к Решению Собрания</t>
  </si>
  <si>
    <t>ПРИЛОЖЕНИЕ 2</t>
  </si>
  <si>
    <t>ПРИЛОЖЕНИЕ 3</t>
  </si>
  <si>
    <t>ПРИЛОЖЕНИЕ  4</t>
  </si>
  <si>
    <t>от 22.04.2022 г. №1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</si>
</sst>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</cellStyleXfs>
  <cellXfs count="172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9" applyFont="1"/>
    <xf numFmtId="0" fontId="3" fillId="0" borderId="0" xfId="9" applyFont="1" applyAlignment="1"/>
    <xf numFmtId="165" fontId="3" fillId="2" borderId="1" xfId="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3" fillId="0" borderId="1" xfId="9" applyNumberFormat="1" applyFont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9" applyFont="1" applyAlignment="1">
      <alignment horizontal="right"/>
    </xf>
    <xf numFmtId="0" fontId="12" fillId="0" borderId="0" xfId="9" applyFont="1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166" fontId="13" fillId="2" borderId="0" xfId="6" applyNumberFormat="1" applyFont="1" applyFill="1" applyAlignment="1">
      <alignment horizontal="center" vertical="center" wrapText="1"/>
    </xf>
    <xf numFmtId="0" fontId="6" fillId="0" borderId="0" xfId="9" applyFont="1"/>
    <xf numFmtId="165" fontId="6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right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49" fontId="3" fillId="0" borderId="0" xfId="9" applyNumberFormat="1" applyFont="1" applyFill="1" applyBorder="1" applyAlignment="1">
      <alignment horizontal="center" vertical="center" wrapText="1"/>
    </xf>
    <xf numFmtId="165" fontId="6" fillId="0" borderId="0" xfId="9" applyNumberFormat="1" applyFont="1" applyBorder="1" applyAlignment="1">
      <alignment horizontal="center" vertical="center" wrapText="1"/>
    </xf>
    <xf numFmtId="165" fontId="3" fillId="0" borderId="0" xfId="9" applyNumberFormat="1" applyFont="1" applyBorder="1" applyAlignment="1">
      <alignment horizontal="center" vertical="center" wrapText="1"/>
    </xf>
    <xf numFmtId="165" fontId="3" fillId="2" borderId="0" xfId="9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8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justify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justify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165" fontId="3" fillId="2" borderId="1" xfId="8" applyNumberFormat="1" applyFont="1" applyFill="1" applyBorder="1" applyAlignment="1">
      <alignment horizontal="center" vertical="center" wrapText="1"/>
    </xf>
    <xf numFmtId="0" fontId="4" fillId="2" borderId="1" xfId="2" quotePrefix="1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justify" vertical="center" wrapText="1"/>
    </xf>
    <xf numFmtId="0" fontId="4" fillId="2" borderId="1" xfId="2" quotePrefix="1" applyFont="1" applyFill="1" applyBorder="1" applyAlignment="1">
      <alignment horizontal="justify" vertical="center" wrapText="1"/>
    </xf>
    <xf numFmtId="0" fontId="4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49" fontId="4" fillId="2" borderId="1" xfId="11" applyNumberFormat="1" applyFont="1" applyFill="1" applyBorder="1" applyAlignment="1">
      <alignment vertical="center" wrapText="1"/>
    </xf>
    <xf numFmtId="0" fontId="3" fillId="2" borderId="1" xfId="11" applyNumberFormat="1" applyFont="1" applyFill="1" applyBorder="1" applyAlignment="1">
      <alignment horizontal="justify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justify" vertical="center"/>
    </xf>
    <xf numFmtId="49" fontId="3" fillId="0" borderId="1" xfId="2" applyNumberFormat="1" applyFont="1" applyBorder="1" applyAlignment="1">
      <alignment horizontal="justify" vertical="center" wrapText="1"/>
    </xf>
    <xf numFmtId="0" fontId="3" fillId="0" borderId="1" xfId="2" applyNumberFormat="1" applyFont="1" applyBorder="1" applyAlignment="1">
      <alignment horizontal="justify" vertical="center" wrapText="1"/>
    </xf>
    <xf numFmtId="165" fontId="6" fillId="2" borderId="1" xfId="8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justify" vertical="center" wrapText="1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justify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justify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4" fillId="2" borderId="1" xfId="11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justify" wrapText="1"/>
    </xf>
    <xf numFmtId="49" fontId="10" fillId="0" borderId="0" xfId="9" applyNumberFormat="1" applyFont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Обычный 5" xfId="10"/>
    <cellStyle name="Обычный_Лист2" xfId="11"/>
    <cellStyle name="Обычный_Приложение №1+№4" xfId="9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0"/>
  <sheetViews>
    <sheetView tabSelected="1" zoomScaleNormal="100" workbookViewId="0">
      <selection activeCell="E13" sqref="E13"/>
    </sheetView>
  </sheetViews>
  <sheetFormatPr defaultColWidth="23.7109375" defaultRowHeight="15.75"/>
  <cols>
    <col min="1" max="1" width="60.7109375" style="32" customWidth="1"/>
    <col min="2" max="2" width="30" style="31" customWidth="1"/>
    <col min="3" max="3" width="19" style="33" customWidth="1"/>
    <col min="4" max="4" width="8.85546875" style="32" customWidth="1"/>
    <col min="5" max="5" width="17.7109375" style="32" customWidth="1"/>
    <col min="6" max="248" width="8.85546875" style="32" customWidth="1"/>
    <col min="249" max="250" width="23.7109375" style="32"/>
    <col min="251" max="251" width="29.85546875" style="32" customWidth="1"/>
    <col min="252" max="252" width="70.140625" style="32" customWidth="1"/>
    <col min="253" max="253" width="15.5703125" style="32" customWidth="1"/>
    <col min="254" max="254" width="16" style="32" customWidth="1"/>
    <col min="255" max="259" width="13.7109375" style="32" customWidth="1"/>
    <col min="260" max="504" width="8.85546875" style="32" customWidth="1"/>
    <col min="505" max="506" width="23.7109375" style="32"/>
    <col min="507" max="507" width="29.85546875" style="32" customWidth="1"/>
    <col min="508" max="508" width="70.140625" style="32" customWidth="1"/>
    <col min="509" max="509" width="15.5703125" style="32" customWidth="1"/>
    <col min="510" max="510" width="16" style="32" customWidth="1"/>
    <col min="511" max="515" width="13.7109375" style="32" customWidth="1"/>
    <col min="516" max="760" width="8.85546875" style="32" customWidth="1"/>
    <col min="761" max="762" width="23.7109375" style="32"/>
    <col min="763" max="763" width="29.85546875" style="32" customWidth="1"/>
    <col min="764" max="764" width="70.140625" style="32" customWidth="1"/>
    <col min="765" max="765" width="15.5703125" style="32" customWidth="1"/>
    <col min="766" max="766" width="16" style="32" customWidth="1"/>
    <col min="767" max="771" width="13.7109375" style="32" customWidth="1"/>
    <col min="772" max="1016" width="8.85546875" style="32" customWidth="1"/>
    <col min="1017" max="1018" width="23.7109375" style="32"/>
    <col min="1019" max="1019" width="29.85546875" style="32" customWidth="1"/>
    <col min="1020" max="1020" width="70.140625" style="32" customWidth="1"/>
    <col min="1021" max="1021" width="15.5703125" style="32" customWidth="1"/>
    <col min="1022" max="1022" width="16" style="32" customWidth="1"/>
    <col min="1023" max="1027" width="13.7109375" style="32" customWidth="1"/>
    <col min="1028" max="1272" width="8.85546875" style="32" customWidth="1"/>
    <col min="1273" max="1274" width="23.7109375" style="32"/>
    <col min="1275" max="1275" width="29.85546875" style="32" customWidth="1"/>
    <col min="1276" max="1276" width="70.140625" style="32" customWidth="1"/>
    <col min="1277" max="1277" width="15.5703125" style="32" customWidth="1"/>
    <col min="1278" max="1278" width="16" style="32" customWidth="1"/>
    <col min="1279" max="1283" width="13.7109375" style="32" customWidth="1"/>
    <col min="1284" max="1528" width="8.85546875" style="32" customWidth="1"/>
    <col min="1529" max="1530" width="23.7109375" style="32"/>
    <col min="1531" max="1531" width="29.85546875" style="32" customWidth="1"/>
    <col min="1532" max="1532" width="70.140625" style="32" customWidth="1"/>
    <col min="1533" max="1533" width="15.5703125" style="32" customWidth="1"/>
    <col min="1534" max="1534" width="16" style="32" customWidth="1"/>
    <col min="1535" max="1539" width="13.7109375" style="32" customWidth="1"/>
    <col min="1540" max="1784" width="8.85546875" style="32" customWidth="1"/>
    <col min="1785" max="1786" width="23.7109375" style="32"/>
    <col min="1787" max="1787" width="29.85546875" style="32" customWidth="1"/>
    <col min="1788" max="1788" width="70.140625" style="32" customWidth="1"/>
    <col min="1789" max="1789" width="15.5703125" style="32" customWidth="1"/>
    <col min="1790" max="1790" width="16" style="32" customWidth="1"/>
    <col min="1791" max="1795" width="13.7109375" style="32" customWidth="1"/>
    <col min="1796" max="2040" width="8.85546875" style="32" customWidth="1"/>
    <col min="2041" max="2042" width="23.7109375" style="32"/>
    <col min="2043" max="2043" width="29.85546875" style="32" customWidth="1"/>
    <col min="2044" max="2044" width="70.140625" style="32" customWidth="1"/>
    <col min="2045" max="2045" width="15.5703125" style="32" customWidth="1"/>
    <col min="2046" max="2046" width="16" style="32" customWidth="1"/>
    <col min="2047" max="2051" width="13.7109375" style="32" customWidth="1"/>
    <col min="2052" max="2296" width="8.85546875" style="32" customWidth="1"/>
    <col min="2297" max="2298" width="23.7109375" style="32"/>
    <col min="2299" max="2299" width="29.85546875" style="32" customWidth="1"/>
    <col min="2300" max="2300" width="70.140625" style="32" customWidth="1"/>
    <col min="2301" max="2301" width="15.5703125" style="32" customWidth="1"/>
    <col min="2302" max="2302" width="16" style="32" customWidth="1"/>
    <col min="2303" max="2307" width="13.7109375" style="32" customWidth="1"/>
    <col min="2308" max="2552" width="8.85546875" style="32" customWidth="1"/>
    <col min="2553" max="2554" width="23.7109375" style="32"/>
    <col min="2555" max="2555" width="29.85546875" style="32" customWidth="1"/>
    <col min="2556" max="2556" width="70.140625" style="32" customWidth="1"/>
    <col min="2557" max="2557" width="15.5703125" style="32" customWidth="1"/>
    <col min="2558" max="2558" width="16" style="32" customWidth="1"/>
    <col min="2559" max="2563" width="13.7109375" style="32" customWidth="1"/>
    <col min="2564" max="2808" width="8.85546875" style="32" customWidth="1"/>
    <col min="2809" max="2810" width="23.7109375" style="32"/>
    <col min="2811" max="2811" width="29.85546875" style="32" customWidth="1"/>
    <col min="2812" max="2812" width="70.140625" style="32" customWidth="1"/>
    <col min="2813" max="2813" width="15.5703125" style="32" customWidth="1"/>
    <col min="2814" max="2814" width="16" style="32" customWidth="1"/>
    <col min="2815" max="2819" width="13.7109375" style="32" customWidth="1"/>
    <col min="2820" max="3064" width="8.85546875" style="32" customWidth="1"/>
    <col min="3065" max="3066" width="23.7109375" style="32"/>
    <col min="3067" max="3067" width="29.85546875" style="32" customWidth="1"/>
    <col min="3068" max="3068" width="70.140625" style="32" customWidth="1"/>
    <col min="3069" max="3069" width="15.5703125" style="32" customWidth="1"/>
    <col min="3070" max="3070" width="16" style="32" customWidth="1"/>
    <col min="3071" max="3075" width="13.7109375" style="32" customWidth="1"/>
    <col min="3076" max="3320" width="8.85546875" style="32" customWidth="1"/>
    <col min="3321" max="3322" width="23.7109375" style="32"/>
    <col min="3323" max="3323" width="29.85546875" style="32" customWidth="1"/>
    <col min="3324" max="3324" width="70.140625" style="32" customWidth="1"/>
    <col min="3325" max="3325" width="15.5703125" style="32" customWidth="1"/>
    <col min="3326" max="3326" width="16" style="32" customWidth="1"/>
    <col min="3327" max="3331" width="13.7109375" style="32" customWidth="1"/>
    <col min="3332" max="3576" width="8.85546875" style="32" customWidth="1"/>
    <col min="3577" max="3578" width="23.7109375" style="32"/>
    <col min="3579" max="3579" width="29.85546875" style="32" customWidth="1"/>
    <col min="3580" max="3580" width="70.140625" style="32" customWidth="1"/>
    <col min="3581" max="3581" width="15.5703125" style="32" customWidth="1"/>
    <col min="3582" max="3582" width="16" style="32" customWidth="1"/>
    <col min="3583" max="3587" width="13.7109375" style="32" customWidth="1"/>
    <col min="3588" max="3832" width="8.85546875" style="32" customWidth="1"/>
    <col min="3833" max="3834" width="23.7109375" style="32"/>
    <col min="3835" max="3835" width="29.85546875" style="32" customWidth="1"/>
    <col min="3836" max="3836" width="70.140625" style="32" customWidth="1"/>
    <col min="3837" max="3837" width="15.5703125" style="32" customWidth="1"/>
    <col min="3838" max="3838" width="16" style="32" customWidth="1"/>
    <col min="3839" max="3843" width="13.7109375" style="32" customWidth="1"/>
    <col min="3844" max="4088" width="8.85546875" style="32" customWidth="1"/>
    <col min="4089" max="4090" width="23.7109375" style="32"/>
    <col min="4091" max="4091" width="29.85546875" style="32" customWidth="1"/>
    <col min="4092" max="4092" width="70.140625" style="32" customWidth="1"/>
    <col min="4093" max="4093" width="15.5703125" style="32" customWidth="1"/>
    <col min="4094" max="4094" width="16" style="32" customWidth="1"/>
    <col min="4095" max="4099" width="13.7109375" style="32" customWidth="1"/>
    <col min="4100" max="4344" width="8.85546875" style="32" customWidth="1"/>
    <col min="4345" max="4346" width="23.7109375" style="32"/>
    <col min="4347" max="4347" width="29.85546875" style="32" customWidth="1"/>
    <col min="4348" max="4348" width="70.140625" style="32" customWidth="1"/>
    <col min="4349" max="4349" width="15.5703125" style="32" customWidth="1"/>
    <col min="4350" max="4350" width="16" style="32" customWidth="1"/>
    <col min="4351" max="4355" width="13.7109375" style="32" customWidth="1"/>
    <col min="4356" max="4600" width="8.85546875" style="32" customWidth="1"/>
    <col min="4601" max="4602" width="23.7109375" style="32"/>
    <col min="4603" max="4603" width="29.85546875" style="32" customWidth="1"/>
    <col min="4604" max="4604" width="70.140625" style="32" customWidth="1"/>
    <col min="4605" max="4605" width="15.5703125" style="32" customWidth="1"/>
    <col min="4606" max="4606" width="16" style="32" customWidth="1"/>
    <col min="4607" max="4611" width="13.7109375" style="32" customWidth="1"/>
    <col min="4612" max="4856" width="8.85546875" style="32" customWidth="1"/>
    <col min="4857" max="4858" width="23.7109375" style="32"/>
    <col min="4859" max="4859" width="29.85546875" style="32" customWidth="1"/>
    <col min="4860" max="4860" width="70.140625" style="32" customWidth="1"/>
    <col min="4861" max="4861" width="15.5703125" style="32" customWidth="1"/>
    <col min="4862" max="4862" width="16" style="32" customWidth="1"/>
    <col min="4863" max="4867" width="13.7109375" style="32" customWidth="1"/>
    <col min="4868" max="5112" width="8.85546875" style="32" customWidth="1"/>
    <col min="5113" max="5114" width="23.7109375" style="32"/>
    <col min="5115" max="5115" width="29.85546875" style="32" customWidth="1"/>
    <col min="5116" max="5116" width="70.140625" style="32" customWidth="1"/>
    <col min="5117" max="5117" width="15.5703125" style="32" customWidth="1"/>
    <col min="5118" max="5118" width="16" style="32" customWidth="1"/>
    <col min="5119" max="5123" width="13.7109375" style="32" customWidth="1"/>
    <col min="5124" max="5368" width="8.85546875" style="32" customWidth="1"/>
    <col min="5369" max="5370" width="23.7109375" style="32"/>
    <col min="5371" max="5371" width="29.85546875" style="32" customWidth="1"/>
    <col min="5372" max="5372" width="70.140625" style="32" customWidth="1"/>
    <col min="5373" max="5373" width="15.5703125" style="32" customWidth="1"/>
    <col min="5374" max="5374" width="16" style="32" customWidth="1"/>
    <col min="5375" max="5379" width="13.7109375" style="32" customWidth="1"/>
    <col min="5380" max="5624" width="8.85546875" style="32" customWidth="1"/>
    <col min="5625" max="5626" width="23.7109375" style="32"/>
    <col min="5627" max="5627" width="29.85546875" style="32" customWidth="1"/>
    <col min="5628" max="5628" width="70.140625" style="32" customWidth="1"/>
    <col min="5629" max="5629" width="15.5703125" style="32" customWidth="1"/>
    <col min="5630" max="5630" width="16" style="32" customWidth="1"/>
    <col min="5631" max="5635" width="13.7109375" style="32" customWidth="1"/>
    <col min="5636" max="5880" width="8.85546875" style="32" customWidth="1"/>
    <col min="5881" max="5882" width="23.7109375" style="32"/>
    <col min="5883" max="5883" width="29.85546875" style="32" customWidth="1"/>
    <col min="5884" max="5884" width="70.140625" style="32" customWidth="1"/>
    <col min="5885" max="5885" width="15.5703125" style="32" customWidth="1"/>
    <col min="5886" max="5886" width="16" style="32" customWidth="1"/>
    <col min="5887" max="5891" width="13.7109375" style="32" customWidth="1"/>
    <col min="5892" max="6136" width="8.85546875" style="32" customWidth="1"/>
    <col min="6137" max="6138" width="23.7109375" style="32"/>
    <col min="6139" max="6139" width="29.85546875" style="32" customWidth="1"/>
    <col min="6140" max="6140" width="70.140625" style="32" customWidth="1"/>
    <col min="6141" max="6141" width="15.5703125" style="32" customWidth="1"/>
    <col min="6142" max="6142" width="16" style="32" customWidth="1"/>
    <col min="6143" max="6147" width="13.7109375" style="32" customWidth="1"/>
    <col min="6148" max="6392" width="8.85546875" style="32" customWidth="1"/>
    <col min="6393" max="6394" width="23.7109375" style="32"/>
    <col min="6395" max="6395" width="29.85546875" style="32" customWidth="1"/>
    <col min="6396" max="6396" width="70.140625" style="32" customWidth="1"/>
    <col min="6397" max="6397" width="15.5703125" style="32" customWidth="1"/>
    <col min="6398" max="6398" width="16" style="32" customWidth="1"/>
    <col min="6399" max="6403" width="13.7109375" style="32" customWidth="1"/>
    <col min="6404" max="6648" width="8.85546875" style="32" customWidth="1"/>
    <col min="6649" max="6650" width="23.7109375" style="32"/>
    <col min="6651" max="6651" width="29.85546875" style="32" customWidth="1"/>
    <col min="6652" max="6652" width="70.140625" style="32" customWidth="1"/>
    <col min="6653" max="6653" width="15.5703125" style="32" customWidth="1"/>
    <col min="6654" max="6654" width="16" style="32" customWidth="1"/>
    <col min="6655" max="6659" width="13.7109375" style="32" customWidth="1"/>
    <col min="6660" max="6904" width="8.85546875" style="32" customWidth="1"/>
    <col min="6905" max="6906" width="23.7109375" style="32"/>
    <col min="6907" max="6907" width="29.85546875" style="32" customWidth="1"/>
    <col min="6908" max="6908" width="70.140625" style="32" customWidth="1"/>
    <col min="6909" max="6909" width="15.5703125" style="32" customWidth="1"/>
    <col min="6910" max="6910" width="16" style="32" customWidth="1"/>
    <col min="6911" max="6915" width="13.7109375" style="32" customWidth="1"/>
    <col min="6916" max="7160" width="8.85546875" style="32" customWidth="1"/>
    <col min="7161" max="7162" width="23.7109375" style="32"/>
    <col min="7163" max="7163" width="29.85546875" style="32" customWidth="1"/>
    <col min="7164" max="7164" width="70.140625" style="32" customWidth="1"/>
    <col min="7165" max="7165" width="15.5703125" style="32" customWidth="1"/>
    <col min="7166" max="7166" width="16" style="32" customWidth="1"/>
    <col min="7167" max="7171" width="13.7109375" style="32" customWidth="1"/>
    <col min="7172" max="7416" width="8.85546875" style="32" customWidth="1"/>
    <col min="7417" max="7418" width="23.7109375" style="32"/>
    <col min="7419" max="7419" width="29.85546875" style="32" customWidth="1"/>
    <col min="7420" max="7420" width="70.140625" style="32" customWidth="1"/>
    <col min="7421" max="7421" width="15.5703125" style="32" customWidth="1"/>
    <col min="7422" max="7422" width="16" style="32" customWidth="1"/>
    <col min="7423" max="7427" width="13.7109375" style="32" customWidth="1"/>
    <col min="7428" max="7672" width="8.85546875" style="32" customWidth="1"/>
    <col min="7673" max="7674" width="23.7109375" style="32"/>
    <col min="7675" max="7675" width="29.85546875" style="32" customWidth="1"/>
    <col min="7676" max="7676" width="70.140625" style="32" customWidth="1"/>
    <col min="7677" max="7677" width="15.5703125" style="32" customWidth="1"/>
    <col min="7678" max="7678" width="16" style="32" customWidth="1"/>
    <col min="7679" max="7683" width="13.7109375" style="32" customWidth="1"/>
    <col min="7684" max="7928" width="8.85546875" style="32" customWidth="1"/>
    <col min="7929" max="7930" width="23.7109375" style="32"/>
    <col min="7931" max="7931" width="29.85546875" style="32" customWidth="1"/>
    <col min="7932" max="7932" width="70.140625" style="32" customWidth="1"/>
    <col min="7933" max="7933" width="15.5703125" style="32" customWidth="1"/>
    <col min="7934" max="7934" width="16" style="32" customWidth="1"/>
    <col min="7935" max="7939" width="13.7109375" style="32" customWidth="1"/>
    <col min="7940" max="8184" width="8.85546875" style="32" customWidth="1"/>
    <col min="8185" max="8186" width="23.7109375" style="32"/>
    <col min="8187" max="8187" width="29.85546875" style="32" customWidth="1"/>
    <col min="8188" max="8188" width="70.140625" style="32" customWidth="1"/>
    <col min="8189" max="8189" width="15.5703125" style="32" customWidth="1"/>
    <col min="8190" max="8190" width="16" style="32" customWidth="1"/>
    <col min="8191" max="8195" width="13.7109375" style="32" customWidth="1"/>
    <col min="8196" max="8440" width="8.85546875" style="32" customWidth="1"/>
    <col min="8441" max="8442" width="23.7109375" style="32"/>
    <col min="8443" max="8443" width="29.85546875" style="32" customWidth="1"/>
    <col min="8444" max="8444" width="70.140625" style="32" customWidth="1"/>
    <col min="8445" max="8445" width="15.5703125" style="32" customWidth="1"/>
    <col min="8446" max="8446" width="16" style="32" customWidth="1"/>
    <col min="8447" max="8451" width="13.7109375" style="32" customWidth="1"/>
    <col min="8452" max="8696" width="8.85546875" style="32" customWidth="1"/>
    <col min="8697" max="8698" width="23.7109375" style="32"/>
    <col min="8699" max="8699" width="29.85546875" style="32" customWidth="1"/>
    <col min="8700" max="8700" width="70.140625" style="32" customWidth="1"/>
    <col min="8701" max="8701" width="15.5703125" style="32" customWidth="1"/>
    <col min="8702" max="8702" width="16" style="32" customWidth="1"/>
    <col min="8703" max="8707" width="13.7109375" style="32" customWidth="1"/>
    <col min="8708" max="8952" width="8.85546875" style="32" customWidth="1"/>
    <col min="8953" max="8954" width="23.7109375" style="32"/>
    <col min="8955" max="8955" width="29.85546875" style="32" customWidth="1"/>
    <col min="8956" max="8956" width="70.140625" style="32" customWidth="1"/>
    <col min="8957" max="8957" width="15.5703125" style="32" customWidth="1"/>
    <col min="8958" max="8958" width="16" style="32" customWidth="1"/>
    <col min="8959" max="8963" width="13.7109375" style="32" customWidth="1"/>
    <col min="8964" max="9208" width="8.85546875" style="32" customWidth="1"/>
    <col min="9209" max="9210" width="23.7109375" style="32"/>
    <col min="9211" max="9211" width="29.85546875" style="32" customWidth="1"/>
    <col min="9212" max="9212" width="70.140625" style="32" customWidth="1"/>
    <col min="9213" max="9213" width="15.5703125" style="32" customWidth="1"/>
    <col min="9214" max="9214" width="16" style="32" customWidth="1"/>
    <col min="9215" max="9219" width="13.7109375" style="32" customWidth="1"/>
    <col min="9220" max="9464" width="8.85546875" style="32" customWidth="1"/>
    <col min="9465" max="9466" width="23.7109375" style="32"/>
    <col min="9467" max="9467" width="29.85546875" style="32" customWidth="1"/>
    <col min="9468" max="9468" width="70.140625" style="32" customWidth="1"/>
    <col min="9469" max="9469" width="15.5703125" style="32" customWidth="1"/>
    <col min="9470" max="9470" width="16" style="32" customWidth="1"/>
    <col min="9471" max="9475" width="13.7109375" style="32" customWidth="1"/>
    <col min="9476" max="9720" width="8.85546875" style="32" customWidth="1"/>
    <col min="9721" max="9722" width="23.7109375" style="32"/>
    <col min="9723" max="9723" width="29.85546875" style="32" customWidth="1"/>
    <col min="9724" max="9724" width="70.140625" style="32" customWidth="1"/>
    <col min="9725" max="9725" width="15.5703125" style="32" customWidth="1"/>
    <col min="9726" max="9726" width="16" style="32" customWidth="1"/>
    <col min="9727" max="9731" width="13.7109375" style="32" customWidth="1"/>
    <col min="9732" max="9976" width="8.85546875" style="32" customWidth="1"/>
    <col min="9977" max="9978" width="23.7109375" style="32"/>
    <col min="9979" max="9979" width="29.85546875" style="32" customWidth="1"/>
    <col min="9980" max="9980" width="70.140625" style="32" customWidth="1"/>
    <col min="9981" max="9981" width="15.5703125" style="32" customWidth="1"/>
    <col min="9982" max="9982" width="16" style="32" customWidth="1"/>
    <col min="9983" max="9987" width="13.7109375" style="32" customWidth="1"/>
    <col min="9988" max="10232" width="8.85546875" style="32" customWidth="1"/>
    <col min="10233" max="10234" width="23.7109375" style="32"/>
    <col min="10235" max="10235" width="29.85546875" style="32" customWidth="1"/>
    <col min="10236" max="10236" width="70.140625" style="32" customWidth="1"/>
    <col min="10237" max="10237" width="15.5703125" style="32" customWidth="1"/>
    <col min="10238" max="10238" width="16" style="32" customWidth="1"/>
    <col min="10239" max="10243" width="13.7109375" style="32" customWidth="1"/>
    <col min="10244" max="10488" width="8.85546875" style="32" customWidth="1"/>
    <col min="10489" max="10490" width="23.7109375" style="32"/>
    <col min="10491" max="10491" width="29.85546875" style="32" customWidth="1"/>
    <col min="10492" max="10492" width="70.140625" style="32" customWidth="1"/>
    <col min="10493" max="10493" width="15.5703125" style="32" customWidth="1"/>
    <col min="10494" max="10494" width="16" style="32" customWidth="1"/>
    <col min="10495" max="10499" width="13.7109375" style="32" customWidth="1"/>
    <col min="10500" max="10744" width="8.85546875" style="32" customWidth="1"/>
    <col min="10745" max="10746" width="23.7109375" style="32"/>
    <col min="10747" max="10747" width="29.85546875" style="32" customWidth="1"/>
    <col min="10748" max="10748" width="70.140625" style="32" customWidth="1"/>
    <col min="10749" max="10749" width="15.5703125" style="32" customWidth="1"/>
    <col min="10750" max="10750" width="16" style="32" customWidth="1"/>
    <col min="10751" max="10755" width="13.7109375" style="32" customWidth="1"/>
    <col min="10756" max="11000" width="8.85546875" style="32" customWidth="1"/>
    <col min="11001" max="11002" width="23.7109375" style="32"/>
    <col min="11003" max="11003" width="29.85546875" style="32" customWidth="1"/>
    <col min="11004" max="11004" width="70.140625" style="32" customWidth="1"/>
    <col min="11005" max="11005" width="15.5703125" style="32" customWidth="1"/>
    <col min="11006" max="11006" width="16" style="32" customWidth="1"/>
    <col min="11007" max="11011" width="13.7109375" style="32" customWidth="1"/>
    <col min="11012" max="11256" width="8.85546875" style="32" customWidth="1"/>
    <col min="11257" max="11258" width="23.7109375" style="32"/>
    <col min="11259" max="11259" width="29.85546875" style="32" customWidth="1"/>
    <col min="11260" max="11260" width="70.140625" style="32" customWidth="1"/>
    <col min="11261" max="11261" width="15.5703125" style="32" customWidth="1"/>
    <col min="11262" max="11262" width="16" style="32" customWidth="1"/>
    <col min="11263" max="11267" width="13.7109375" style="32" customWidth="1"/>
    <col min="11268" max="11512" width="8.85546875" style="32" customWidth="1"/>
    <col min="11513" max="11514" width="23.7109375" style="32"/>
    <col min="11515" max="11515" width="29.85546875" style="32" customWidth="1"/>
    <col min="11516" max="11516" width="70.140625" style="32" customWidth="1"/>
    <col min="11517" max="11517" width="15.5703125" style="32" customWidth="1"/>
    <col min="11518" max="11518" width="16" style="32" customWidth="1"/>
    <col min="11519" max="11523" width="13.7109375" style="32" customWidth="1"/>
    <col min="11524" max="11768" width="8.85546875" style="32" customWidth="1"/>
    <col min="11769" max="11770" width="23.7109375" style="32"/>
    <col min="11771" max="11771" width="29.85546875" style="32" customWidth="1"/>
    <col min="11772" max="11772" width="70.140625" style="32" customWidth="1"/>
    <col min="11773" max="11773" width="15.5703125" style="32" customWidth="1"/>
    <col min="11774" max="11774" width="16" style="32" customWidth="1"/>
    <col min="11775" max="11779" width="13.7109375" style="32" customWidth="1"/>
    <col min="11780" max="12024" width="8.85546875" style="32" customWidth="1"/>
    <col min="12025" max="12026" width="23.7109375" style="32"/>
    <col min="12027" max="12027" width="29.85546875" style="32" customWidth="1"/>
    <col min="12028" max="12028" width="70.140625" style="32" customWidth="1"/>
    <col min="12029" max="12029" width="15.5703125" style="32" customWidth="1"/>
    <col min="12030" max="12030" width="16" style="32" customWidth="1"/>
    <col min="12031" max="12035" width="13.7109375" style="32" customWidth="1"/>
    <col min="12036" max="12280" width="8.85546875" style="32" customWidth="1"/>
    <col min="12281" max="12282" width="23.7109375" style="32"/>
    <col min="12283" max="12283" width="29.85546875" style="32" customWidth="1"/>
    <col min="12284" max="12284" width="70.140625" style="32" customWidth="1"/>
    <col min="12285" max="12285" width="15.5703125" style="32" customWidth="1"/>
    <col min="12286" max="12286" width="16" style="32" customWidth="1"/>
    <col min="12287" max="12291" width="13.7109375" style="32" customWidth="1"/>
    <col min="12292" max="12536" width="8.85546875" style="32" customWidth="1"/>
    <col min="12537" max="12538" width="23.7109375" style="32"/>
    <col min="12539" max="12539" width="29.85546875" style="32" customWidth="1"/>
    <col min="12540" max="12540" width="70.140625" style="32" customWidth="1"/>
    <col min="12541" max="12541" width="15.5703125" style="32" customWidth="1"/>
    <col min="12542" max="12542" width="16" style="32" customWidth="1"/>
    <col min="12543" max="12547" width="13.7109375" style="32" customWidth="1"/>
    <col min="12548" max="12792" width="8.85546875" style="32" customWidth="1"/>
    <col min="12793" max="12794" width="23.7109375" style="32"/>
    <col min="12795" max="12795" width="29.85546875" style="32" customWidth="1"/>
    <col min="12796" max="12796" width="70.140625" style="32" customWidth="1"/>
    <col min="12797" max="12797" width="15.5703125" style="32" customWidth="1"/>
    <col min="12798" max="12798" width="16" style="32" customWidth="1"/>
    <col min="12799" max="12803" width="13.7109375" style="32" customWidth="1"/>
    <col min="12804" max="13048" width="8.85546875" style="32" customWidth="1"/>
    <col min="13049" max="13050" width="23.7109375" style="32"/>
    <col min="13051" max="13051" width="29.85546875" style="32" customWidth="1"/>
    <col min="13052" max="13052" width="70.140625" style="32" customWidth="1"/>
    <col min="13053" max="13053" width="15.5703125" style="32" customWidth="1"/>
    <col min="13054" max="13054" width="16" style="32" customWidth="1"/>
    <col min="13055" max="13059" width="13.7109375" style="32" customWidth="1"/>
    <col min="13060" max="13304" width="8.85546875" style="32" customWidth="1"/>
    <col min="13305" max="13306" width="23.7109375" style="32"/>
    <col min="13307" max="13307" width="29.85546875" style="32" customWidth="1"/>
    <col min="13308" max="13308" width="70.140625" style="32" customWidth="1"/>
    <col min="13309" max="13309" width="15.5703125" style="32" customWidth="1"/>
    <col min="13310" max="13310" width="16" style="32" customWidth="1"/>
    <col min="13311" max="13315" width="13.7109375" style="32" customWidth="1"/>
    <col min="13316" max="13560" width="8.85546875" style="32" customWidth="1"/>
    <col min="13561" max="13562" width="23.7109375" style="32"/>
    <col min="13563" max="13563" width="29.85546875" style="32" customWidth="1"/>
    <col min="13564" max="13564" width="70.140625" style="32" customWidth="1"/>
    <col min="13565" max="13565" width="15.5703125" style="32" customWidth="1"/>
    <col min="13566" max="13566" width="16" style="32" customWidth="1"/>
    <col min="13567" max="13571" width="13.7109375" style="32" customWidth="1"/>
    <col min="13572" max="13816" width="8.85546875" style="32" customWidth="1"/>
    <col min="13817" max="13818" width="23.7109375" style="32"/>
    <col min="13819" max="13819" width="29.85546875" style="32" customWidth="1"/>
    <col min="13820" max="13820" width="70.140625" style="32" customWidth="1"/>
    <col min="13821" max="13821" width="15.5703125" style="32" customWidth="1"/>
    <col min="13822" max="13822" width="16" style="32" customWidth="1"/>
    <col min="13823" max="13827" width="13.7109375" style="32" customWidth="1"/>
    <col min="13828" max="14072" width="8.85546875" style="32" customWidth="1"/>
    <col min="14073" max="14074" width="23.7109375" style="32"/>
    <col min="14075" max="14075" width="29.85546875" style="32" customWidth="1"/>
    <col min="14076" max="14076" width="70.140625" style="32" customWidth="1"/>
    <col min="14077" max="14077" width="15.5703125" style="32" customWidth="1"/>
    <col min="14078" max="14078" width="16" style="32" customWidth="1"/>
    <col min="14079" max="14083" width="13.7109375" style="32" customWidth="1"/>
    <col min="14084" max="14328" width="8.85546875" style="32" customWidth="1"/>
    <col min="14329" max="14330" width="23.7109375" style="32"/>
    <col min="14331" max="14331" width="29.85546875" style="32" customWidth="1"/>
    <col min="14332" max="14332" width="70.140625" style="32" customWidth="1"/>
    <col min="14333" max="14333" width="15.5703125" style="32" customWidth="1"/>
    <col min="14334" max="14334" width="16" style="32" customWidth="1"/>
    <col min="14335" max="14339" width="13.7109375" style="32" customWidth="1"/>
    <col min="14340" max="14584" width="8.85546875" style="32" customWidth="1"/>
    <col min="14585" max="14586" width="23.7109375" style="32"/>
    <col min="14587" max="14587" width="29.85546875" style="32" customWidth="1"/>
    <col min="14588" max="14588" width="70.140625" style="32" customWidth="1"/>
    <col min="14589" max="14589" width="15.5703125" style="32" customWidth="1"/>
    <col min="14590" max="14590" width="16" style="32" customWidth="1"/>
    <col min="14591" max="14595" width="13.7109375" style="32" customWidth="1"/>
    <col min="14596" max="14840" width="8.85546875" style="32" customWidth="1"/>
    <col min="14841" max="14842" width="23.7109375" style="32"/>
    <col min="14843" max="14843" width="29.85546875" style="32" customWidth="1"/>
    <col min="14844" max="14844" width="70.140625" style="32" customWidth="1"/>
    <col min="14845" max="14845" width="15.5703125" style="32" customWidth="1"/>
    <col min="14846" max="14846" width="16" style="32" customWidth="1"/>
    <col min="14847" max="14851" width="13.7109375" style="32" customWidth="1"/>
    <col min="14852" max="15096" width="8.85546875" style="32" customWidth="1"/>
    <col min="15097" max="15098" width="23.7109375" style="32"/>
    <col min="15099" max="15099" width="29.85546875" style="32" customWidth="1"/>
    <col min="15100" max="15100" width="70.140625" style="32" customWidth="1"/>
    <col min="15101" max="15101" width="15.5703125" style="32" customWidth="1"/>
    <col min="15102" max="15102" width="16" style="32" customWidth="1"/>
    <col min="15103" max="15107" width="13.7109375" style="32" customWidth="1"/>
    <col min="15108" max="15352" width="8.85546875" style="32" customWidth="1"/>
    <col min="15353" max="15354" width="23.7109375" style="32"/>
    <col min="15355" max="15355" width="29.85546875" style="32" customWidth="1"/>
    <col min="15356" max="15356" width="70.140625" style="32" customWidth="1"/>
    <col min="15357" max="15357" width="15.5703125" style="32" customWidth="1"/>
    <col min="15358" max="15358" width="16" style="32" customWidth="1"/>
    <col min="15359" max="15363" width="13.7109375" style="32" customWidth="1"/>
    <col min="15364" max="15608" width="8.85546875" style="32" customWidth="1"/>
    <col min="15609" max="15610" width="23.7109375" style="32"/>
    <col min="15611" max="15611" width="29.85546875" style="32" customWidth="1"/>
    <col min="15612" max="15612" width="70.140625" style="32" customWidth="1"/>
    <col min="15613" max="15613" width="15.5703125" style="32" customWidth="1"/>
    <col min="15614" max="15614" width="16" style="32" customWidth="1"/>
    <col min="15615" max="15619" width="13.7109375" style="32" customWidth="1"/>
    <col min="15620" max="15864" width="8.85546875" style="32" customWidth="1"/>
    <col min="15865" max="15866" width="23.7109375" style="32"/>
    <col min="15867" max="15867" width="29.85546875" style="32" customWidth="1"/>
    <col min="15868" max="15868" width="70.140625" style="32" customWidth="1"/>
    <col min="15869" max="15869" width="15.5703125" style="32" customWidth="1"/>
    <col min="15870" max="15870" width="16" style="32" customWidth="1"/>
    <col min="15871" max="15875" width="13.7109375" style="32" customWidth="1"/>
    <col min="15876" max="16120" width="8.85546875" style="32" customWidth="1"/>
    <col min="16121" max="16122" width="23.7109375" style="32"/>
    <col min="16123" max="16123" width="29.85546875" style="32" customWidth="1"/>
    <col min="16124" max="16124" width="70.140625" style="32" customWidth="1"/>
    <col min="16125" max="16125" width="15.5703125" style="32" customWidth="1"/>
    <col min="16126" max="16126" width="16" style="32" customWidth="1"/>
    <col min="16127" max="16131" width="13.7109375" style="32" customWidth="1"/>
    <col min="16132" max="16376" width="8.85546875" style="32" customWidth="1"/>
    <col min="16377" max="16384" width="23.7109375" style="32"/>
  </cols>
  <sheetData>
    <row r="1" spans="1:3" customFormat="1">
      <c r="A1" s="37"/>
      <c r="B1" s="149" t="s">
        <v>1311</v>
      </c>
      <c r="C1" s="149"/>
    </row>
    <row r="2" spans="1:3" customFormat="1">
      <c r="A2" s="37"/>
      <c r="B2" s="149" t="s">
        <v>1312</v>
      </c>
      <c r="C2" s="149"/>
    </row>
    <row r="3" spans="1:3" customFormat="1">
      <c r="A3" s="37"/>
      <c r="B3" s="149" t="s">
        <v>0</v>
      </c>
      <c r="C3" s="149"/>
    </row>
    <row r="4" spans="1:3" customFormat="1">
      <c r="A4" s="37"/>
      <c r="B4" s="149" t="s">
        <v>1</v>
      </c>
      <c r="C4" s="149"/>
    </row>
    <row r="5" spans="1:3" customFormat="1">
      <c r="A5" s="37"/>
      <c r="B5" s="45"/>
      <c r="C5" s="148" t="s">
        <v>1316</v>
      </c>
    </row>
    <row r="6" spans="1:3" customFormat="1" ht="15">
      <c r="A6" s="150" t="s">
        <v>28</v>
      </c>
      <c r="B6" s="151"/>
      <c r="C6" s="152"/>
    </row>
    <row r="7" spans="1:3" customFormat="1" ht="15">
      <c r="A7" s="151"/>
      <c r="B7" s="151"/>
      <c r="C7" s="152"/>
    </row>
    <row r="8" spans="1:3" customFormat="1" ht="15">
      <c r="A8" s="151"/>
      <c r="B8" s="151"/>
      <c r="C8" s="152"/>
    </row>
    <row r="9" spans="1:3" customFormat="1">
      <c r="A9" s="153"/>
      <c r="B9" s="153"/>
      <c r="C9" s="38" t="s">
        <v>19</v>
      </c>
    </row>
    <row r="10" spans="1:3" ht="15.75" customHeight="1">
      <c r="A10" s="155" t="s">
        <v>21</v>
      </c>
      <c r="B10" s="155" t="s">
        <v>20</v>
      </c>
      <c r="C10" s="154" t="s">
        <v>29</v>
      </c>
    </row>
    <row r="11" spans="1:3" ht="29.25" customHeight="1">
      <c r="A11" s="155"/>
      <c r="B11" s="155"/>
      <c r="C11" s="154"/>
    </row>
    <row r="12" spans="1:3">
      <c r="A12" s="47" t="s">
        <v>32</v>
      </c>
      <c r="B12" s="48" t="s">
        <v>33</v>
      </c>
      <c r="C12" s="49">
        <f>SUM(C13:C18)</f>
        <v>1144851.9000000001</v>
      </c>
    </row>
    <row r="13" spans="1:3" ht="78.75">
      <c r="A13" s="50" t="s">
        <v>34</v>
      </c>
      <c r="B13" s="53" t="s">
        <v>35</v>
      </c>
      <c r="C13" s="51">
        <v>1041593.4</v>
      </c>
    </row>
    <row r="14" spans="1:3" ht="126">
      <c r="A14" s="52" t="s">
        <v>36</v>
      </c>
      <c r="B14" s="53" t="s">
        <v>37</v>
      </c>
      <c r="C14" s="51">
        <v>19942.2</v>
      </c>
    </row>
    <row r="15" spans="1:3" ht="47.25">
      <c r="A15" s="50" t="s">
        <v>38</v>
      </c>
      <c r="B15" s="53" t="s">
        <v>39</v>
      </c>
      <c r="C15" s="51">
        <v>13058.3</v>
      </c>
    </row>
    <row r="16" spans="1:3" ht="94.5">
      <c r="A16" s="52" t="s">
        <v>40</v>
      </c>
      <c r="B16" s="53" t="s">
        <v>41</v>
      </c>
      <c r="C16" s="51">
        <v>4068.9</v>
      </c>
    </row>
    <row r="17" spans="1:3" ht="63">
      <c r="A17" s="52" t="s">
        <v>42</v>
      </c>
      <c r="B17" s="53" t="s">
        <v>43</v>
      </c>
      <c r="C17" s="51">
        <v>0.1</v>
      </c>
    </row>
    <row r="18" spans="1:3" ht="47.25">
      <c r="A18" s="52" t="s">
        <v>44</v>
      </c>
      <c r="B18" s="53" t="s">
        <v>45</v>
      </c>
      <c r="C18" s="51">
        <v>66189</v>
      </c>
    </row>
    <row r="19" spans="1:3" ht="31.5">
      <c r="A19" s="54" t="s">
        <v>46</v>
      </c>
      <c r="B19" s="55" t="s">
        <v>47</v>
      </c>
      <c r="C19" s="49">
        <f>SUM(C20:C23)</f>
        <v>28051.200000000001</v>
      </c>
    </row>
    <row r="20" spans="1:3" ht="78.75">
      <c r="A20" s="52" t="s">
        <v>48</v>
      </c>
      <c r="B20" s="53" t="s">
        <v>49</v>
      </c>
      <c r="C20" s="56">
        <v>12950.1</v>
      </c>
    </row>
    <row r="21" spans="1:3" ht="104.25" customHeight="1">
      <c r="A21" s="52" t="s">
        <v>50</v>
      </c>
      <c r="B21" s="53" t="s">
        <v>51</v>
      </c>
      <c r="C21" s="56">
        <v>91.1</v>
      </c>
    </row>
    <row r="22" spans="1:3" ht="78.75">
      <c r="A22" s="52" t="s">
        <v>52</v>
      </c>
      <c r="B22" s="53" t="s">
        <v>53</v>
      </c>
      <c r="C22" s="56">
        <v>17218.3</v>
      </c>
    </row>
    <row r="23" spans="1:3" ht="78.75">
      <c r="A23" s="52" t="s">
        <v>54</v>
      </c>
      <c r="B23" s="53" t="s">
        <v>55</v>
      </c>
      <c r="C23" s="56">
        <v>-2208.3000000000002</v>
      </c>
    </row>
    <row r="24" spans="1:3">
      <c r="A24" s="57" t="s">
        <v>56</v>
      </c>
      <c r="B24" s="48" t="s">
        <v>57</v>
      </c>
      <c r="C24" s="49">
        <f>C25+C26+C27+C28</f>
        <v>351382.30000000005</v>
      </c>
    </row>
    <row r="25" spans="1:3" ht="31.5">
      <c r="A25" s="58" t="s">
        <v>58</v>
      </c>
      <c r="B25" s="59" t="s">
        <v>59</v>
      </c>
      <c r="C25" s="56">
        <v>318682.90000000002</v>
      </c>
    </row>
    <row r="26" spans="1:3" ht="31.5">
      <c r="A26" s="60" t="s">
        <v>60</v>
      </c>
      <c r="B26" s="59" t="s">
        <v>61</v>
      </c>
      <c r="C26" s="56">
        <v>13295.4</v>
      </c>
    </row>
    <row r="27" spans="1:3">
      <c r="A27" s="50" t="s">
        <v>62</v>
      </c>
      <c r="B27" s="59" t="s">
        <v>63</v>
      </c>
      <c r="C27" s="56">
        <v>198.3</v>
      </c>
    </row>
    <row r="28" spans="1:3" ht="31.5">
      <c r="A28" s="50" t="s">
        <v>64</v>
      </c>
      <c r="B28" s="59" t="s">
        <v>65</v>
      </c>
      <c r="C28" s="56">
        <v>19205.7</v>
      </c>
    </row>
    <row r="29" spans="1:3">
      <c r="A29" s="61" t="s">
        <v>66</v>
      </c>
      <c r="B29" s="48" t="s">
        <v>67</v>
      </c>
      <c r="C29" s="49">
        <f>C30+C31</f>
        <v>170167.1</v>
      </c>
    </row>
    <row r="30" spans="1:3" ht="47.25">
      <c r="A30" s="50" t="s">
        <v>68</v>
      </c>
      <c r="B30" s="59" t="s">
        <v>69</v>
      </c>
      <c r="C30" s="56">
        <v>70055.600000000006</v>
      </c>
    </row>
    <row r="31" spans="1:3">
      <c r="A31" s="62" t="s">
        <v>70</v>
      </c>
      <c r="B31" s="59" t="s">
        <v>71</v>
      </c>
      <c r="C31" s="49">
        <f>SUM(C32:C33)</f>
        <v>100111.5</v>
      </c>
    </row>
    <row r="32" spans="1:3" ht="31.5">
      <c r="A32" s="50" t="s">
        <v>72</v>
      </c>
      <c r="B32" s="59" t="s">
        <v>73</v>
      </c>
      <c r="C32" s="56">
        <v>79661.399999999994</v>
      </c>
    </row>
    <row r="33" spans="1:3" ht="47.25">
      <c r="A33" s="50" t="s">
        <v>74</v>
      </c>
      <c r="B33" s="59" t="s">
        <v>75</v>
      </c>
      <c r="C33" s="56">
        <v>20450.099999999999</v>
      </c>
    </row>
    <row r="34" spans="1:3">
      <c r="A34" s="62" t="s">
        <v>76</v>
      </c>
      <c r="B34" s="48" t="s">
        <v>77</v>
      </c>
      <c r="C34" s="49">
        <f>SUM(C35:C43)</f>
        <v>24046.2</v>
      </c>
    </row>
    <row r="35" spans="1:3" ht="47.25">
      <c r="A35" s="50" t="s">
        <v>78</v>
      </c>
      <c r="B35" s="59" t="s">
        <v>79</v>
      </c>
      <c r="C35" s="56">
        <v>23987.200000000001</v>
      </c>
    </row>
    <row r="36" spans="1:3" ht="78.75">
      <c r="A36" s="50" t="s">
        <v>80</v>
      </c>
      <c r="B36" s="59" t="s">
        <v>81</v>
      </c>
      <c r="C36" s="56">
        <v>0</v>
      </c>
    </row>
    <row r="37" spans="1:3" ht="110.25">
      <c r="A37" s="50" t="s">
        <v>82</v>
      </c>
      <c r="B37" s="59" t="s">
        <v>83</v>
      </c>
      <c r="C37" s="56">
        <v>0</v>
      </c>
    </row>
    <row r="38" spans="1:3" ht="47.25">
      <c r="A38" s="50" t="s">
        <v>84</v>
      </c>
      <c r="B38" s="59" t="s">
        <v>85</v>
      </c>
      <c r="C38" s="56">
        <v>0</v>
      </c>
    </row>
    <row r="39" spans="1:3" ht="31.5">
      <c r="A39" s="50" t="s">
        <v>86</v>
      </c>
      <c r="B39" s="59" t="s">
        <v>87</v>
      </c>
      <c r="C39" s="56">
        <v>0</v>
      </c>
    </row>
    <row r="40" spans="1:3" ht="78.75">
      <c r="A40" s="50" t="s">
        <v>88</v>
      </c>
      <c r="B40" s="59" t="s">
        <v>89</v>
      </c>
      <c r="C40" s="56">
        <v>0</v>
      </c>
    </row>
    <row r="41" spans="1:3" ht="31.5">
      <c r="A41" s="50" t="s">
        <v>90</v>
      </c>
      <c r="B41" s="59" t="s">
        <v>91</v>
      </c>
      <c r="C41" s="56">
        <v>35</v>
      </c>
    </row>
    <row r="42" spans="1:3" ht="94.5">
      <c r="A42" s="50" t="s">
        <v>92</v>
      </c>
      <c r="B42" s="59" t="s">
        <v>93</v>
      </c>
      <c r="C42" s="56">
        <v>24</v>
      </c>
    </row>
    <row r="43" spans="1:3" ht="31.5">
      <c r="A43" s="50" t="s">
        <v>94</v>
      </c>
      <c r="B43" s="53" t="s">
        <v>95</v>
      </c>
      <c r="C43" s="56">
        <v>0</v>
      </c>
    </row>
    <row r="44" spans="1:3" ht="31.5">
      <c r="A44" s="63" t="s">
        <v>96</v>
      </c>
      <c r="B44" s="59" t="s">
        <v>97</v>
      </c>
      <c r="C44" s="56">
        <v>-62.4</v>
      </c>
    </row>
    <row r="45" spans="1:3">
      <c r="A45" s="64" t="s">
        <v>98</v>
      </c>
      <c r="B45" s="64"/>
      <c r="C45" s="49">
        <f>C12+C19+C24+C29+C34+C44</f>
        <v>1718436.3000000003</v>
      </c>
    </row>
    <row r="46" spans="1:3" ht="31.5">
      <c r="A46" s="57" t="s">
        <v>99</v>
      </c>
      <c r="B46" s="48" t="s">
        <v>100</v>
      </c>
      <c r="C46" s="49">
        <f>SUM(C47:C56)</f>
        <v>67817.199999999983</v>
      </c>
    </row>
    <row r="47" spans="1:3" ht="94.5">
      <c r="A47" s="65" t="s">
        <v>101</v>
      </c>
      <c r="B47" s="66" t="s">
        <v>102</v>
      </c>
      <c r="C47" s="56">
        <v>37500.699999999997</v>
      </c>
    </row>
    <row r="48" spans="1:3" ht="78.75">
      <c r="A48" s="65" t="s">
        <v>103</v>
      </c>
      <c r="B48" s="66" t="s">
        <v>104</v>
      </c>
      <c r="C48" s="56">
        <v>11342.7</v>
      </c>
    </row>
    <row r="49" spans="1:3" ht="78.75">
      <c r="A49" s="65" t="s">
        <v>105</v>
      </c>
      <c r="B49" s="66" t="s">
        <v>106</v>
      </c>
      <c r="C49" s="56">
        <v>330.9</v>
      </c>
    </row>
    <row r="50" spans="1:3" ht="78.75">
      <c r="A50" s="65" t="s">
        <v>105</v>
      </c>
      <c r="B50" s="66" t="s">
        <v>107</v>
      </c>
      <c r="C50" s="56">
        <v>10.199999999999999</v>
      </c>
    </row>
    <row r="51" spans="1:3" ht="78.75">
      <c r="A51" s="65" t="s">
        <v>105</v>
      </c>
      <c r="B51" s="66" t="s">
        <v>108</v>
      </c>
      <c r="C51" s="56">
        <v>986.3</v>
      </c>
    </row>
    <row r="52" spans="1:3" ht="78.75">
      <c r="A52" s="65" t="s">
        <v>105</v>
      </c>
      <c r="B52" s="66" t="s">
        <v>109</v>
      </c>
      <c r="C52" s="56">
        <v>176.2</v>
      </c>
    </row>
    <row r="53" spans="1:3" ht="31.5">
      <c r="A53" s="67" t="s">
        <v>110</v>
      </c>
      <c r="B53" s="66" t="s">
        <v>111</v>
      </c>
      <c r="C53" s="56">
        <v>8319</v>
      </c>
    </row>
    <row r="54" spans="1:3" ht="126">
      <c r="A54" s="67" t="s">
        <v>112</v>
      </c>
      <c r="B54" s="66" t="s">
        <v>113</v>
      </c>
      <c r="C54" s="56">
        <v>0.1</v>
      </c>
    </row>
    <row r="55" spans="1:3" ht="63">
      <c r="A55" s="65" t="s">
        <v>114</v>
      </c>
      <c r="B55" s="66" t="s">
        <v>115</v>
      </c>
      <c r="C55" s="56">
        <v>641.1</v>
      </c>
    </row>
    <row r="56" spans="1:3" ht="94.5">
      <c r="A56" s="50" t="s">
        <v>116</v>
      </c>
      <c r="B56" s="66" t="s">
        <v>117</v>
      </c>
      <c r="C56" s="56">
        <v>8510</v>
      </c>
    </row>
    <row r="57" spans="1:3" ht="31.5">
      <c r="A57" s="62" t="s">
        <v>118</v>
      </c>
      <c r="B57" s="48" t="s">
        <v>119</v>
      </c>
      <c r="C57" s="49">
        <f>SUM(C58:C60)</f>
        <v>3188.9</v>
      </c>
    </row>
    <row r="58" spans="1:3" ht="31.5">
      <c r="A58" s="50" t="s">
        <v>120</v>
      </c>
      <c r="B58" s="59" t="s">
        <v>121</v>
      </c>
      <c r="C58" s="56">
        <v>1573</v>
      </c>
    </row>
    <row r="59" spans="1:3">
      <c r="A59" s="68" t="s">
        <v>122</v>
      </c>
      <c r="B59" s="59" t="s">
        <v>123</v>
      </c>
      <c r="C59" s="56">
        <v>490.8</v>
      </c>
    </row>
    <row r="60" spans="1:3">
      <c r="A60" s="68" t="s">
        <v>124</v>
      </c>
      <c r="B60" s="59" t="s">
        <v>125</v>
      </c>
      <c r="C60" s="56">
        <v>1125.0999999999999</v>
      </c>
    </row>
    <row r="61" spans="1:3" ht="31.5">
      <c r="A61" s="47" t="s">
        <v>126</v>
      </c>
      <c r="B61" s="48" t="s">
        <v>127</v>
      </c>
      <c r="C61" s="49">
        <f>C62+C65+C64</f>
        <v>15389.300000000001</v>
      </c>
    </row>
    <row r="62" spans="1:3" ht="31.5">
      <c r="A62" s="50" t="s">
        <v>128</v>
      </c>
      <c r="B62" s="59" t="s">
        <v>129</v>
      </c>
      <c r="C62" s="56">
        <v>11141.6</v>
      </c>
    </row>
    <row r="63" spans="1:3" ht="78.75">
      <c r="A63" s="50" t="s">
        <v>130</v>
      </c>
      <c r="B63" s="59" t="s">
        <v>131</v>
      </c>
      <c r="C63" s="56">
        <v>7713.4</v>
      </c>
    </row>
    <row r="64" spans="1:3" ht="47.25">
      <c r="A64" s="50" t="s">
        <v>132</v>
      </c>
      <c r="B64" s="69" t="s">
        <v>133</v>
      </c>
      <c r="C64" s="56">
        <v>1819.9</v>
      </c>
    </row>
    <row r="65" spans="1:3" ht="31.5">
      <c r="A65" s="50" t="s">
        <v>134</v>
      </c>
      <c r="B65" s="69" t="s">
        <v>135</v>
      </c>
      <c r="C65" s="56">
        <v>2427.8000000000002</v>
      </c>
    </row>
    <row r="66" spans="1:3" ht="31.5">
      <c r="A66" s="62" t="s">
        <v>136</v>
      </c>
      <c r="B66" s="48" t="s">
        <v>137</v>
      </c>
      <c r="C66" s="49">
        <f>SUM(C67:C77)</f>
        <v>45688.100000000006</v>
      </c>
    </row>
    <row r="67" spans="1:3" ht="94.5">
      <c r="A67" s="50" t="s">
        <v>138</v>
      </c>
      <c r="B67" s="59" t="s">
        <v>139</v>
      </c>
      <c r="C67" s="56">
        <v>7.9</v>
      </c>
    </row>
    <row r="68" spans="1:3" ht="94.5">
      <c r="A68" s="50" t="s">
        <v>138</v>
      </c>
      <c r="B68" s="59" t="s">
        <v>140</v>
      </c>
      <c r="C68" s="56">
        <v>3.5</v>
      </c>
    </row>
    <row r="69" spans="1:3" ht="94.5">
      <c r="A69" s="50" t="s">
        <v>141</v>
      </c>
      <c r="B69" s="59" t="s">
        <v>142</v>
      </c>
      <c r="C69" s="56">
        <v>6824.3</v>
      </c>
    </row>
    <row r="70" spans="1:3" ht="94.5">
      <c r="A70" s="50" t="s">
        <v>143</v>
      </c>
      <c r="B70" s="59" t="s">
        <v>144</v>
      </c>
      <c r="C70" s="56">
        <v>0</v>
      </c>
    </row>
    <row r="71" spans="1:3" ht="94.5">
      <c r="A71" s="50" t="s">
        <v>143</v>
      </c>
      <c r="B71" s="59" t="s">
        <v>145</v>
      </c>
      <c r="C71" s="56">
        <v>106.2</v>
      </c>
    </row>
    <row r="72" spans="1:3" ht="94.5">
      <c r="A72" s="50" t="s">
        <v>143</v>
      </c>
      <c r="B72" s="59" t="s">
        <v>146</v>
      </c>
      <c r="C72" s="56">
        <v>19.5</v>
      </c>
    </row>
    <row r="73" spans="1:3" ht="110.25">
      <c r="A73" s="50" t="s">
        <v>147</v>
      </c>
      <c r="B73" s="59" t="s">
        <v>148</v>
      </c>
      <c r="C73" s="56">
        <v>85.6</v>
      </c>
    </row>
    <row r="74" spans="1:3" ht="47.25">
      <c r="A74" s="50" t="s">
        <v>149</v>
      </c>
      <c r="B74" s="66" t="s">
        <v>150</v>
      </c>
      <c r="C74" s="56">
        <v>28797.8</v>
      </c>
    </row>
    <row r="75" spans="1:3" ht="63">
      <c r="A75" s="50" t="s">
        <v>151</v>
      </c>
      <c r="B75" s="66" t="s">
        <v>152</v>
      </c>
      <c r="C75" s="56">
        <v>2354.8000000000002</v>
      </c>
    </row>
    <row r="76" spans="1:3" ht="94.5">
      <c r="A76" s="67" t="s">
        <v>153</v>
      </c>
      <c r="B76" s="66" t="s">
        <v>154</v>
      </c>
      <c r="C76" s="56">
        <v>7181.5</v>
      </c>
    </row>
    <row r="77" spans="1:3" ht="47.25">
      <c r="A77" s="67" t="s">
        <v>155</v>
      </c>
      <c r="B77" s="66" t="s">
        <v>156</v>
      </c>
      <c r="C77" s="56">
        <v>307</v>
      </c>
    </row>
    <row r="78" spans="1:3">
      <c r="A78" s="62" t="s">
        <v>157</v>
      </c>
      <c r="B78" s="48" t="s">
        <v>158</v>
      </c>
      <c r="C78" s="49">
        <f>SUM(C79:C103)</f>
        <v>12383.7</v>
      </c>
    </row>
    <row r="79" spans="1:3" ht="94.5">
      <c r="A79" s="70" t="s">
        <v>159</v>
      </c>
      <c r="B79" s="59" t="s">
        <v>160</v>
      </c>
      <c r="C79" s="56">
        <v>121.7</v>
      </c>
    </row>
    <row r="80" spans="1:3" ht="114" customHeight="1">
      <c r="A80" s="70" t="s">
        <v>161</v>
      </c>
      <c r="B80" s="59" t="s">
        <v>162</v>
      </c>
      <c r="C80" s="56">
        <v>164.2</v>
      </c>
    </row>
    <row r="81" spans="1:3" ht="94.5">
      <c r="A81" s="67" t="s">
        <v>163</v>
      </c>
      <c r="B81" s="59" t="s">
        <v>164</v>
      </c>
      <c r="C81" s="56">
        <v>22.7</v>
      </c>
    </row>
    <row r="82" spans="1:3" ht="83.25" customHeight="1">
      <c r="A82" s="71" t="s">
        <v>165</v>
      </c>
      <c r="B82" s="59" t="s">
        <v>166</v>
      </c>
      <c r="C82" s="56">
        <v>260</v>
      </c>
    </row>
    <row r="83" spans="1:3" ht="110.25">
      <c r="A83" s="72" t="s">
        <v>167</v>
      </c>
      <c r="B83" s="53" t="s">
        <v>168</v>
      </c>
      <c r="C83" s="56">
        <v>17.5</v>
      </c>
    </row>
    <row r="84" spans="1:3" ht="94.5">
      <c r="A84" s="50" t="s">
        <v>169</v>
      </c>
      <c r="B84" s="59" t="s">
        <v>170</v>
      </c>
      <c r="C84" s="56">
        <v>90</v>
      </c>
    </row>
    <row r="85" spans="1:3" ht="94.5">
      <c r="A85" s="50" t="s">
        <v>171</v>
      </c>
      <c r="B85" s="53" t="s">
        <v>172</v>
      </c>
      <c r="C85" s="56">
        <v>7.4</v>
      </c>
    </row>
    <row r="86" spans="1:3" ht="63">
      <c r="A86" s="65" t="s">
        <v>173</v>
      </c>
      <c r="B86" s="66" t="s">
        <v>174</v>
      </c>
      <c r="C86" s="56">
        <v>1.5</v>
      </c>
    </row>
    <row r="87" spans="1:3" ht="94.5">
      <c r="A87" s="50" t="s">
        <v>175</v>
      </c>
      <c r="B87" s="53" t="s">
        <v>176</v>
      </c>
      <c r="C87" s="56">
        <v>16.7</v>
      </c>
    </row>
    <row r="88" spans="1:3" ht="110.25">
      <c r="A88" s="50" t="s">
        <v>177</v>
      </c>
      <c r="B88" s="59" t="s">
        <v>178</v>
      </c>
      <c r="C88" s="56">
        <v>390.9</v>
      </c>
    </row>
    <row r="89" spans="1:3" ht="135" customHeight="1">
      <c r="A89" s="50" t="s">
        <v>179</v>
      </c>
      <c r="B89" s="53" t="s">
        <v>180</v>
      </c>
      <c r="C89" s="56">
        <v>21.6</v>
      </c>
    </row>
    <row r="90" spans="1:3" ht="126">
      <c r="A90" s="50" t="s">
        <v>181</v>
      </c>
      <c r="B90" s="53" t="s">
        <v>182</v>
      </c>
      <c r="C90" s="56">
        <v>15</v>
      </c>
    </row>
    <row r="91" spans="1:3" ht="100.5" customHeight="1">
      <c r="A91" s="67" t="s">
        <v>183</v>
      </c>
      <c r="B91" s="53" t="s">
        <v>184</v>
      </c>
      <c r="C91" s="56">
        <v>11.2</v>
      </c>
    </row>
    <row r="92" spans="1:3" ht="141.75">
      <c r="A92" s="50" t="s">
        <v>185</v>
      </c>
      <c r="B92" s="59" t="s">
        <v>186</v>
      </c>
      <c r="C92" s="56">
        <v>0</v>
      </c>
    </row>
    <row r="93" spans="1:3" ht="94.5">
      <c r="A93" s="50" t="s">
        <v>187</v>
      </c>
      <c r="B93" s="59" t="s">
        <v>188</v>
      </c>
      <c r="C93" s="56">
        <v>601.20000000000005</v>
      </c>
    </row>
    <row r="94" spans="1:3" ht="99" customHeight="1">
      <c r="A94" s="50" t="s">
        <v>189</v>
      </c>
      <c r="B94" s="59" t="s">
        <v>190</v>
      </c>
      <c r="C94" s="56">
        <v>748.8</v>
      </c>
    </row>
    <row r="95" spans="1:3" ht="63">
      <c r="A95" s="50" t="s">
        <v>191</v>
      </c>
      <c r="B95" s="59" t="s">
        <v>192</v>
      </c>
      <c r="C95" s="56">
        <v>81.099999999999994</v>
      </c>
    </row>
    <row r="96" spans="1:3" ht="78.75">
      <c r="A96" s="50" t="s">
        <v>193</v>
      </c>
      <c r="B96" s="59" t="s">
        <v>194</v>
      </c>
      <c r="C96" s="56">
        <v>1239.7</v>
      </c>
    </row>
    <row r="97" spans="1:3" ht="94.5">
      <c r="A97" s="50" t="s">
        <v>195</v>
      </c>
      <c r="B97" s="53" t="s">
        <v>196</v>
      </c>
      <c r="C97" s="56">
        <v>7526</v>
      </c>
    </row>
    <row r="98" spans="1:3" ht="47.25">
      <c r="A98" s="50" t="s">
        <v>197</v>
      </c>
      <c r="B98" s="53" t="s">
        <v>198</v>
      </c>
      <c r="C98" s="56">
        <v>25.4</v>
      </c>
    </row>
    <row r="99" spans="1:3" ht="31.5">
      <c r="A99" s="50" t="s">
        <v>199</v>
      </c>
      <c r="B99" s="53" t="s">
        <v>200</v>
      </c>
      <c r="C99" s="56">
        <v>135.9</v>
      </c>
    </row>
    <row r="100" spans="1:3" ht="63">
      <c r="A100" s="50" t="s">
        <v>201</v>
      </c>
      <c r="B100" s="53" t="s">
        <v>202</v>
      </c>
      <c r="C100" s="56">
        <v>109.7</v>
      </c>
    </row>
    <row r="101" spans="1:3" ht="78.75">
      <c r="A101" s="50" t="s">
        <v>203</v>
      </c>
      <c r="B101" s="59" t="s">
        <v>204</v>
      </c>
      <c r="C101" s="56">
        <v>194.3</v>
      </c>
    </row>
    <row r="102" spans="1:3" ht="78.75">
      <c r="A102" s="50" t="s">
        <v>205</v>
      </c>
      <c r="B102" s="53" t="s">
        <v>206</v>
      </c>
      <c r="C102" s="56">
        <v>137</v>
      </c>
    </row>
    <row r="103" spans="1:3" ht="110.25">
      <c r="A103" s="50" t="s">
        <v>207</v>
      </c>
      <c r="B103" s="53" t="s">
        <v>208</v>
      </c>
      <c r="C103" s="56">
        <v>444.2</v>
      </c>
    </row>
    <row r="104" spans="1:3">
      <c r="A104" s="47" t="s">
        <v>209</v>
      </c>
      <c r="B104" s="48" t="s">
        <v>210</v>
      </c>
      <c r="C104" s="49">
        <f>C105+C106</f>
        <v>5114.7999999999993</v>
      </c>
    </row>
    <row r="105" spans="1:3">
      <c r="A105" s="68" t="s">
        <v>211</v>
      </c>
      <c r="B105" s="59" t="s">
        <v>212</v>
      </c>
      <c r="C105" s="56">
        <v>-25.6</v>
      </c>
    </row>
    <row r="106" spans="1:3">
      <c r="A106" s="68" t="s">
        <v>209</v>
      </c>
      <c r="B106" s="59" t="s">
        <v>213</v>
      </c>
      <c r="C106" s="73">
        <v>5140.3999999999996</v>
      </c>
    </row>
    <row r="107" spans="1:3">
      <c r="A107" s="64" t="s">
        <v>214</v>
      </c>
      <c r="B107" s="64"/>
      <c r="C107" s="49">
        <f>C46+C57+C61+C66+C78+C104</f>
        <v>149582</v>
      </c>
    </row>
    <row r="108" spans="1:3">
      <c r="A108" s="147" t="s">
        <v>215</v>
      </c>
      <c r="B108" s="48" t="s">
        <v>216</v>
      </c>
      <c r="C108" s="49">
        <f>C45+C107</f>
        <v>1868018.3000000003</v>
      </c>
    </row>
    <row r="109" spans="1:3" ht="47.25">
      <c r="A109" s="74" t="s">
        <v>217</v>
      </c>
      <c r="B109" s="48" t="s">
        <v>218</v>
      </c>
      <c r="C109" s="49">
        <f>C110+C115+C137+C156</f>
        <v>4105577.4</v>
      </c>
    </row>
    <row r="110" spans="1:3" ht="31.5">
      <c r="A110" s="75" t="s">
        <v>219</v>
      </c>
      <c r="B110" s="48" t="s">
        <v>220</v>
      </c>
      <c r="C110" s="49">
        <f>SUM(C111:C114)</f>
        <v>478670.8</v>
      </c>
    </row>
    <row r="111" spans="1:3" ht="31.5">
      <c r="A111" s="76" t="s">
        <v>221</v>
      </c>
      <c r="B111" s="59" t="s">
        <v>222</v>
      </c>
      <c r="C111" s="56">
        <v>253653</v>
      </c>
    </row>
    <row r="112" spans="1:3" ht="31.5">
      <c r="A112" s="76" t="s">
        <v>223</v>
      </c>
      <c r="B112" s="59" t="s">
        <v>224</v>
      </c>
      <c r="C112" s="56">
        <v>159104.79999999999</v>
      </c>
    </row>
    <row r="113" spans="1:3" ht="47.25">
      <c r="A113" s="76" t="s">
        <v>225</v>
      </c>
      <c r="B113" s="59" t="s">
        <v>226</v>
      </c>
      <c r="C113" s="56">
        <v>59971.8</v>
      </c>
    </row>
    <row r="114" spans="1:3">
      <c r="A114" s="77" t="s">
        <v>227</v>
      </c>
      <c r="B114" s="59" t="s">
        <v>228</v>
      </c>
      <c r="C114" s="56">
        <v>5941.2</v>
      </c>
    </row>
    <row r="115" spans="1:3" ht="31.5">
      <c r="A115" s="78" t="s">
        <v>229</v>
      </c>
      <c r="B115" s="79" t="s">
        <v>230</v>
      </c>
      <c r="C115" s="49">
        <f>SUM(C116:C136)</f>
        <v>618581.79999999981</v>
      </c>
    </row>
    <row r="116" spans="1:3" ht="78.75">
      <c r="A116" s="50" t="s">
        <v>231</v>
      </c>
      <c r="B116" s="59" t="s">
        <v>232</v>
      </c>
      <c r="C116" s="56">
        <v>127914.8</v>
      </c>
    </row>
    <row r="117" spans="1:3" ht="47.25">
      <c r="A117" s="50" t="s">
        <v>233</v>
      </c>
      <c r="B117" s="80" t="s">
        <v>234</v>
      </c>
      <c r="C117" s="56">
        <v>0</v>
      </c>
    </row>
    <row r="118" spans="1:3" ht="126">
      <c r="A118" s="50" t="s">
        <v>235</v>
      </c>
      <c r="B118" s="80" t="s">
        <v>236</v>
      </c>
      <c r="C118" s="56">
        <v>113346.9</v>
      </c>
    </row>
    <row r="119" spans="1:3" ht="94.5">
      <c r="A119" s="50" t="s">
        <v>237</v>
      </c>
      <c r="B119" s="80" t="s">
        <v>238</v>
      </c>
      <c r="C119" s="56">
        <v>30095.599999999999</v>
      </c>
    </row>
    <row r="120" spans="1:3" ht="47.25">
      <c r="A120" s="50" t="s">
        <v>239</v>
      </c>
      <c r="B120" s="53" t="s">
        <v>240</v>
      </c>
      <c r="C120" s="56">
        <v>0</v>
      </c>
    </row>
    <row r="121" spans="1:3" ht="63">
      <c r="A121" s="50" t="s">
        <v>241</v>
      </c>
      <c r="B121" s="59" t="s">
        <v>242</v>
      </c>
      <c r="C121" s="56">
        <v>2346.5</v>
      </c>
    </row>
    <row r="122" spans="1:3" ht="63">
      <c r="A122" s="50" t="s">
        <v>243</v>
      </c>
      <c r="B122" s="59" t="s">
        <v>244</v>
      </c>
      <c r="C122" s="56">
        <v>0</v>
      </c>
    </row>
    <row r="123" spans="1:3" ht="47.25">
      <c r="A123" s="50" t="s">
        <v>245</v>
      </c>
      <c r="B123" s="59" t="s">
        <v>246</v>
      </c>
      <c r="C123" s="56">
        <v>0</v>
      </c>
    </row>
    <row r="124" spans="1:3" ht="47.25">
      <c r="A124" s="50" t="s">
        <v>247</v>
      </c>
      <c r="B124" s="53" t="s">
        <v>248</v>
      </c>
      <c r="C124" s="56">
        <v>2670.9</v>
      </c>
    </row>
    <row r="125" spans="1:3" ht="63">
      <c r="A125" s="50" t="s">
        <v>249</v>
      </c>
      <c r="B125" s="59" t="s">
        <v>250</v>
      </c>
      <c r="C125" s="56">
        <v>96457</v>
      </c>
    </row>
    <row r="126" spans="1:3" ht="63">
      <c r="A126" s="50" t="s">
        <v>251</v>
      </c>
      <c r="B126" s="59" t="s">
        <v>252</v>
      </c>
      <c r="C126" s="56">
        <v>0</v>
      </c>
    </row>
    <row r="127" spans="1:3" ht="31.5">
      <c r="A127" s="50" t="s">
        <v>253</v>
      </c>
      <c r="B127" s="53" t="s">
        <v>254</v>
      </c>
      <c r="C127" s="56">
        <v>8581.7000000000007</v>
      </c>
    </row>
    <row r="128" spans="1:3" ht="31.5">
      <c r="A128" s="50" t="s">
        <v>255</v>
      </c>
      <c r="B128" s="53" t="s">
        <v>256</v>
      </c>
      <c r="C128" s="56">
        <v>399.6</v>
      </c>
    </row>
    <row r="129" spans="1:3" ht="63">
      <c r="A129" s="50" t="s">
        <v>257</v>
      </c>
      <c r="B129" s="59" t="s">
        <v>258</v>
      </c>
      <c r="C129" s="56">
        <v>10880.8</v>
      </c>
    </row>
    <row r="130" spans="1:3" ht="63">
      <c r="A130" s="50" t="s">
        <v>259</v>
      </c>
      <c r="B130" s="59" t="s">
        <v>260</v>
      </c>
      <c r="C130" s="56">
        <v>46953.1</v>
      </c>
    </row>
    <row r="131" spans="1:3" ht="31.5">
      <c r="A131" s="50" t="s">
        <v>261</v>
      </c>
      <c r="B131" s="59" t="s">
        <v>262</v>
      </c>
      <c r="C131" s="56">
        <v>47456.6</v>
      </c>
    </row>
    <row r="132" spans="1:3">
      <c r="A132" s="50" t="s">
        <v>263</v>
      </c>
      <c r="B132" s="59" t="s">
        <v>264</v>
      </c>
      <c r="C132" s="56">
        <v>55506.3</v>
      </c>
    </row>
    <row r="133" spans="1:3">
      <c r="A133" s="68" t="s">
        <v>265</v>
      </c>
      <c r="B133" s="59" t="s">
        <v>266</v>
      </c>
      <c r="C133" s="56">
        <v>22878.7</v>
      </c>
    </row>
    <row r="134" spans="1:3">
      <c r="A134" s="68" t="s">
        <v>263</v>
      </c>
      <c r="B134" s="59" t="s">
        <v>267</v>
      </c>
      <c r="C134" s="56">
        <v>7550.7</v>
      </c>
    </row>
    <row r="135" spans="1:3">
      <c r="A135" s="68" t="s">
        <v>263</v>
      </c>
      <c r="B135" s="59" t="s">
        <v>268</v>
      </c>
      <c r="C135" s="56">
        <v>39691</v>
      </c>
    </row>
    <row r="136" spans="1:3">
      <c r="A136" s="68" t="s">
        <v>263</v>
      </c>
      <c r="B136" s="59" t="s">
        <v>269</v>
      </c>
      <c r="C136" s="56">
        <v>5851.6</v>
      </c>
    </row>
    <row r="137" spans="1:3" ht="31.5">
      <c r="A137" s="47" t="s">
        <v>270</v>
      </c>
      <c r="B137" s="48" t="s">
        <v>271</v>
      </c>
      <c r="C137" s="49">
        <f>SUM(C138:C155)</f>
        <v>2917667.6999999997</v>
      </c>
    </row>
    <row r="138" spans="1:3" ht="63">
      <c r="A138" s="50" t="s">
        <v>272</v>
      </c>
      <c r="B138" s="59" t="s">
        <v>273</v>
      </c>
      <c r="C138" s="56">
        <v>8419.1</v>
      </c>
    </row>
    <row r="139" spans="1:3" ht="47.25">
      <c r="A139" s="50" t="s">
        <v>274</v>
      </c>
      <c r="B139" s="59" t="s">
        <v>275</v>
      </c>
      <c r="C139" s="56">
        <v>242499.1</v>
      </c>
    </row>
    <row r="140" spans="1:3" ht="31.5">
      <c r="A140" s="63" t="s">
        <v>276</v>
      </c>
      <c r="B140" s="81" t="s">
        <v>277</v>
      </c>
      <c r="C140" s="56">
        <v>4036.3</v>
      </c>
    </row>
    <row r="141" spans="1:3" ht="31.5">
      <c r="A141" s="63" t="s">
        <v>276</v>
      </c>
      <c r="B141" s="81" t="s">
        <v>278</v>
      </c>
      <c r="C141" s="56">
        <v>586846.5</v>
      </c>
    </row>
    <row r="142" spans="1:3" ht="31.5">
      <c r="A142" s="63" t="s">
        <v>276</v>
      </c>
      <c r="B142" s="81" t="s">
        <v>279</v>
      </c>
      <c r="C142" s="56">
        <v>1673867.5</v>
      </c>
    </row>
    <row r="143" spans="1:3" ht="63">
      <c r="A143" s="50" t="s">
        <v>280</v>
      </c>
      <c r="B143" s="59" t="s">
        <v>281</v>
      </c>
      <c r="C143" s="56">
        <v>93601</v>
      </c>
    </row>
    <row r="144" spans="1:3" ht="78.75">
      <c r="A144" s="50" t="s">
        <v>282</v>
      </c>
      <c r="B144" s="81" t="s">
        <v>283</v>
      </c>
      <c r="C144" s="56">
        <v>29274.7</v>
      </c>
    </row>
    <row r="145" spans="1:3" ht="78.75">
      <c r="A145" s="50" t="s">
        <v>284</v>
      </c>
      <c r="B145" s="82" t="s">
        <v>285</v>
      </c>
      <c r="C145" s="56">
        <v>52390.5</v>
      </c>
    </row>
    <row r="146" spans="1:3" ht="63">
      <c r="A146" s="50" t="s">
        <v>286</v>
      </c>
      <c r="B146" s="82" t="s">
        <v>287</v>
      </c>
      <c r="C146" s="56">
        <v>16.899999999999999</v>
      </c>
    </row>
    <row r="147" spans="1:3" ht="63">
      <c r="A147" s="50" t="s">
        <v>288</v>
      </c>
      <c r="B147" s="59" t="s">
        <v>289</v>
      </c>
      <c r="C147" s="56">
        <v>1713.9</v>
      </c>
    </row>
    <row r="148" spans="1:3" ht="78.75">
      <c r="A148" s="63" t="s">
        <v>290</v>
      </c>
      <c r="B148" s="81" t="s">
        <v>291</v>
      </c>
      <c r="C148" s="56">
        <v>15467.8</v>
      </c>
    </row>
    <row r="149" spans="1:3" ht="47.25">
      <c r="A149" s="63" t="s">
        <v>292</v>
      </c>
      <c r="B149" s="59" t="s">
        <v>293</v>
      </c>
      <c r="C149" s="56">
        <v>92312.4</v>
      </c>
    </row>
    <row r="150" spans="1:3" ht="63">
      <c r="A150" s="50" t="s">
        <v>294</v>
      </c>
      <c r="B150" s="59" t="s">
        <v>295</v>
      </c>
      <c r="C150" s="56">
        <v>65.7</v>
      </c>
    </row>
    <row r="151" spans="1:3" ht="110.25">
      <c r="A151" s="50" t="s">
        <v>296</v>
      </c>
      <c r="B151" s="59" t="s">
        <v>297</v>
      </c>
      <c r="C151" s="56">
        <v>92325.3</v>
      </c>
    </row>
    <row r="152" spans="1:3" ht="63">
      <c r="A152" s="50" t="s">
        <v>298</v>
      </c>
      <c r="B152" s="59" t="s">
        <v>299</v>
      </c>
      <c r="C152" s="56">
        <v>17770.5</v>
      </c>
    </row>
    <row r="153" spans="1:3" ht="31.5">
      <c r="A153" s="50" t="s">
        <v>300</v>
      </c>
      <c r="B153" s="53" t="s">
        <v>301</v>
      </c>
      <c r="C153" s="56">
        <v>1361.1</v>
      </c>
    </row>
    <row r="154" spans="1:3" ht="31.5">
      <c r="A154" s="63" t="s">
        <v>302</v>
      </c>
      <c r="B154" s="81" t="s">
        <v>303</v>
      </c>
      <c r="C154" s="56">
        <v>5543.8</v>
      </c>
    </row>
    <row r="155" spans="1:3">
      <c r="A155" s="68" t="s">
        <v>304</v>
      </c>
      <c r="B155" s="59" t="s">
        <v>305</v>
      </c>
      <c r="C155" s="56">
        <v>155.6</v>
      </c>
    </row>
    <row r="156" spans="1:3">
      <c r="A156" s="75" t="s">
        <v>306</v>
      </c>
      <c r="B156" s="48" t="s">
        <v>307</v>
      </c>
      <c r="C156" s="49">
        <f>SUM(C157:C160)</f>
        <v>90657.099999999991</v>
      </c>
    </row>
    <row r="157" spans="1:3" ht="69.75" customHeight="1">
      <c r="A157" s="83" t="s">
        <v>308</v>
      </c>
      <c r="B157" s="53" t="s">
        <v>309</v>
      </c>
      <c r="C157" s="56">
        <v>77925.899999999994</v>
      </c>
    </row>
    <row r="158" spans="1:3" ht="31.5">
      <c r="A158" s="83" t="s">
        <v>310</v>
      </c>
      <c r="B158" s="53" t="s">
        <v>311</v>
      </c>
      <c r="C158" s="56">
        <v>5000</v>
      </c>
    </row>
    <row r="159" spans="1:3" ht="31.5">
      <c r="A159" s="83" t="s">
        <v>312</v>
      </c>
      <c r="B159" s="81" t="s">
        <v>313</v>
      </c>
      <c r="C159" s="56">
        <v>7532.8</v>
      </c>
    </row>
    <row r="160" spans="1:3" ht="31.5">
      <c r="A160" s="83" t="s">
        <v>312</v>
      </c>
      <c r="B160" s="81" t="s">
        <v>314</v>
      </c>
      <c r="C160" s="56">
        <v>198.4</v>
      </c>
    </row>
    <row r="161" spans="1:3" ht="31.5">
      <c r="A161" s="75" t="s">
        <v>315</v>
      </c>
      <c r="B161" s="48" t="s">
        <v>316</v>
      </c>
      <c r="C161" s="49">
        <f>SUM(C162:C163)</f>
        <v>235</v>
      </c>
    </row>
    <row r="162" spans="1:3" ht="47.25">
      <c r="A162" s="76" t="s">
        <v>317</v>
      </c>
      <c r="B162" s="53" t="s">
        <v>318</v>
      </c>
      <c r="C162" s="56">
        <v>225</v>
      </c>
    </row>
    <row r="163" spans="1:3" ht="47.25">
      <c r="A163" s="76" t="s">
        <v>317</v>
      </c>
      <c r="B163" s="53" t="s">
        <v>319</v>
      </c>
      <c r="C163" s="56">
        <v>10</v>
      </c>
    </row>
    <row r="164" spans="1:3">
      <c r="A164" s="75" t="s">
        <v>320</v>
      </c>
      <c r="B164" s="48" t="s">
        <v>321</v>
      </c>
      <c r="C164" s="49">
        <f>SUM(C165:C166)</f>
        <v>6.5</v>
      </c>
    </row>
    <row r="165" spans="1:3" ht="47.25">
      <c r="A165" s="68" t="s">
        <v>322</v>
      </c>
      <c r="B165" s="59" t="s">
        <v>323</v>
      </c>
      <c r="C165" s="56">
        <v>3.5</v>
      </c>
    </row>
    <row r="166" spans="1:3" ht="47.25">
      <c r="A166" s="68" t="s">
        <v>322</v>
      </c>
      <c r="B166" s="59" t="s">
        <v>324</v>
      </c>
      <c r="C166" s="56">
        <v>3</v>
      </c>
    </row>
    <row r="167" spans="1:3" ht="47.25">
      <c r="A167" s="84" t="s">
        <v>325</v>
      </c>
      <c r="B167" s="79" t="s">
        <v>326</v>
      </c>
      <c r="C167" s="56">
        <v>220.9</v>
      </c>
    </row>
    <row r="168" spans="1:3" ht="47.25">
      <c r="A168" s="84" t="s">
        <v>327</v>
      </c>
      <c r="B168" s="79" t="s">
        <v>328</v>
      </c>
      <c r="C168" s="56">
        <v>-1284.8</v>
      </c>
    </row>
    <row r="169" spans="1:3">
      <c r="A169" s="47" t="s">
        <v>329</v>
      </c>
      <c r="B169" s="47"/>
      <c r="C169" s="49">
        <f>C109+C161+C164+C167+C168</f>
        <v>4104755</v>
      </c>
    </row>
    <row r="170" spans="1:3">
      <c r="A170" s="64" t="s">
        <v>330</v>
      </c>
      <c r="B170" s="64"/>
      <c r="C170" s="49">
        <f>C169+C108</f>
        <v>5972773.3000000007</v>
      </c>
    </row>
  </sheetData>
  <mergeCells count="9">
    <mergeCell ref="B1:C1"/>
    <mergeCell ref="A6:C8"/>
    <mergeCell ref="A9:B9"/>
    <mergeCell ref="C10:C11"/>
    <mergeCell ref="A10:A11"/>
    <mergeCell ref="B10:B11"/>
    <mergeCell ref="B2:C2"/>
    <mergeCell ref="B3:C3"/>
    <mergeCell ref="B4:C4"/>
  </mergeCells>
  <pageMargins left="0.70866141732283472" right="0.23622047244094491" top="0.27559055118110237" bottom="0.31496062992125984" header="0.27559055118110237" footer="0.27559055118110237"/>
  <pageSetup paperSize="9" scale="8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30"/>
  <sheetViews>
    <sheetView zoomScaleNormal="100" workbookViewId="0">
      <selection activeCell="C6" sqref="C6"/>
    </sheetView>
  </sheetViews>
  <sheetFormatPr defaultRowHeight="15.75"/>
  <cols>
    <col min="1" max="1" width="83.140625" style="19" customWidth="1"/>
    <col min="2" max="2" width="7.42578125" style="17" customWidth="1"/>
    <col min="3" max="3" width="8.42578125" style="16" customWidth="1"/>
    <col min="4" max="4" width="8.140625" style="16" customWidth="1"/>
    <col min="5" max="5" width="15.5703125" style="16" customWidth="1"/>
    <col min="6" max="6" width="8" style="16" customWidth="1"/>
    <col min="7" max="7" width="16.5703125" style="4" customWidth="1"/>
    <col min="8" max="10" width="11.7109375" style="10" bestFit="1" customWidth="1"/>
    <col min="11" max="16384" width="9.140625" style="10"/>
  </cols>
  <sheetData>
    <row r="1" spans="1:7">
      <c r="A1" s="2"/>
      <c r="F1" s="5"/>
      <c r="G1" s="146" t="s">
        <v>1313</v>
      </c>
    </row>
    <row r="2" spans="1:7">
      <c r="A2" s="18"/>
      <c r="F2" s="5"/>
      <c r="G2" s="146" t="s">
        <v>1312</v>
      </c>
    </row>
    <row r="3" spans="1:7">
      <c r="F3" s="5"/>
      <c r="G3" s="146" t="s">
        <v>0</v>
      </c>
    </row>
    <row r="4" spans="1:7">
      <c r="F4" s="5"/>
      <c r="G4" s="146" t="s">
        <v>1</v>
      </c>
    </row>
    <row r="5" spans="1:7">
      <c r="B5" s="4"/>
      <c r="C5" s="4"/>
      <c r="D5" s="4"/>
      <c r="E5" s="4"/>
      <c r="F5" s="5"/>
      <c r="G5" s="148" t="s">
        <v>1316</v>
      </c>
    </row>
    <row r="6" spans="1:7" ht="36.75" customHeight="1">
      <c r="B6" s="6" t="s">
        <v>30</v>
      </c>
      <c r="C6" s="4"/>
      <c r="D6" s="4"/>
      <c r="E6" s="4"/>
      <c r="F6" s="4"/>
    </row>
    <row r="7" spans="1:7">
      <c r="B7" s="7"/>
      <c r="G7" s="4" t="s">
        <v>12</v>
      </c>
    </row>
    <row r="8" spans="1:7">
      <c r="A8" s="156" t="s">
        <v>2</v>
      </c>
      <c r="B8" s="157" t="s">
        <v>3</v>
      </c>
      <c r="C8" s="157"/>
      <c r="D8" s="157"/>
      <c r="E8" s="157"/>
      <c r="F8" s="157"/>
      <c r="G8" s="125" t="s">
        <v>1310</v>
      </c>
    </row>
    <row r="9" spans="1:7" ht="63">
      <c r="A9" s="156"/>
      <c r="B9" s="1" t="s">
        <v>4</v>
      </c>
      <c r="C9" s="8" t="s">
        <v>5</v>
      </c>
      <c r="D9" s="8" t="s">
        <v>6</v>
      </c>
      <c r="E9" s="8" t="s">
        <v>7</v>
      </c>
      <c r="F9" s="8" t="s">
        <v>9</v>
      </c>
      <c r="G9" s="145" t="s">
        <v>1300</v>
      </c>
    </row>
    <row r="10" spans="1:7">
      <c r="A10" s="87" t="s">
        <v>332</v>
      </c>
      <c r="B10" s="88" t="s">
        <v>333</v>
      </c>
      <c r="C10" s="89"/>
      <c r="D10" s="89"/>
      <c r="E10" s="89"/>
      <c r="F10" s="89"/>
      <c r="G10" s="144">
        <f t="shared" ref="G10" si="0">SUM(G11)+G32</f>
        <v>22840.199999999997</v>
      </c>
    </row>
    <row r="11" spans="1:7">
      <c r="A11" s="85" t="s">
        <v>334</v>
      </c>
      <c r="B11" s="1"/>
      <c r="C11" s="1" t="s">
        <v>335</v>
      </c>
      <c r="D11" s="1"/>
      <c r="E11" s="1"/>
      <c r="F11" s="1"/>
      <c r="G11" s="127">
        <f>SUM(G12+G20)</f>
        <v>22810.199999999997</v>
      </c>
    </row>
    <row r="12" spans="1:7" ht="31.5">
      <c r="A12" s="85" t="s">
        <v>336</v>
      </c>
      <c r="B12" s="1"/>
      <c r="C12" s="1" t="s">
        <v>335</v>
      </c>
      <c r="D12" s="1" t="s">
        <v>337</v>
      </c>
      <c r="E12" s="1"/>
      <c r="F12" s="1"/>
      <c r="G12" s="127">
        <f>SUM(G13)</f>
        <v>17711.599999999999</v>
      </c>
    </row>
    <row r="13" spans="1:7">
      <c r="A13" s="85" t="s">
        <v>338</v>
      </c>
      <c r="B13" s="1"/>
      <c r="C13" s="1" t="s">
        <v>335</v>
      </c>
      <c r="D13" s="1" t="s">
        <v>337</v>
      </c>
      <c r="E13" s="1" t="s">
        <v>339</v>
      </c>
      <c r="F13" s="1"/>
      <c r="G13" s="127">
        <f>SUM(G14)+G18</f>
        <v>17711.599999999999</v>
      </c>
    </row>
    <row r="14" spans="1:7">
      <c r="A14" s="85" t="s">
        <v>340</v>
      </c>
      <c r="B14" s="1"/>
      <c r="C14" s="1" t="s">
        <v>335</v>
      </c>
      <c r="D14" s="1" t="s">
        <v>337</v>
      </c>
      <c r="E14" s="1" t="s">
        <v>341</v>
      </c>
      <c r="F14" s="1"/>
      <c r="G14" s="127">
        <f>SUM(G15+G16)+G17</f>
        <v>15887.1</v>
      </c>
    </row>
    <row r="15" spans="1:7" ht="47.25">
      <c r="A15" s="90" t="s">
        <v>342</v>
      </c>
      <c r="B15" s="1"/>
      <c r="C15" s="1" t="s">
        <v>335</v>
      </c>
      <c r="D15" s="1" t="s">
        <v>337</v>
      </c>
      <c r="E15" s="1" t="s">
        <v>341</v>
      </c>
      <c r="F15" s="1" t="s">
        <v>343</v>
      </c>
      <c r="G15" s="127">
        <v>15877.7</v>
      </c>
    </row>
    <row r="16" spans="1:7" ht="31.5">
      <c r="A16" s="85" t="s">
        <v>344</v>
      </c>
      <c r="B16" s="1"/>
      <c r="C16" s="1" t="s">
        <v>335</v>
      </c>
      <c r="D16" s="1" t="s">
        <v>337</v>
      </c>
      <c r="E16" s="1" t="s">
        <v>341</v>
      </c>
      <c r="F16" s="1" t="s">
        <v>345</v>
      </c>
      <c r="G16" s="128">
        <v>9.4</v>
      </c>
    </row>
    <row r="17" spans="1:7">
      <c r="A17" s="85" t="s">
        <v>346</v>
      </c>
      <c r="B17" s="1"/>
      <c r="C17" s="1" t="s">
        <v>335</v>
      </c>
      <c r="D17" s="1" t="s">
        <v>337</v>
      </c>
      <c r="E17" s="1" t="s">
        <v>341</v>
      </c>
      <c r="F17" s="1" t="s">
        <v>347</v>
      </c>
      <c r="G17" s="128"/>
    </row>
    <row r="18" spans="1:7">
      <c r="A18" s="85" t="s">
        <v>348</v>
      </c>
      <c r="B18" s="1"/>
      <c r="C18" s="1" t="s">
        <v>335</v>
      </c>
      <c r="D18" s="1" t="s">
        <v>337</v>
      </c>
      <c r="E18" s="1" t="s">
        <v>349</v>
      </c>
      <c r="F18" s="1"/>
      <c r="G18" s="127">
        <f>SUM(G19)</f>
        <v>1824.5</v>
      </c>
    </row>
    <row r="19" spans="1:7" ht="47.25">
      <c r="A19" s="90" t="s">
        <v>342</v>
      </c>
      <c r="B19" s="1"/>
      <c r="C19" s="1" t="s">
        <v>335</v>
      </c>
      <c r="D19" s="1" t="s">
        <v>337</v>
      </c>
      <c r="E19" s="1" t="s">
        <v>349</v>
      </c>
      <c r="F19" s="1" t="s">
        <v>343</v>
      </c>
      <c r="G19" s="127">
        <v>1824.5</v>
      </c>
    </row>
    <row r="20" spans="1:7">
      <c r="A20" s="85" t="s">
        <v>350</v>
      </c>
      <c r="B20" s="1"/>
      <c r="C20" s="1" t="s">
        <v>335</v>
      </c>
      <c r="D20" s="1" t="s">
        <v>351</v>
      </c>
      <c r="E20" s="1"/>
      <c r="F20" s="1"/>
      <c r="G20" s="127">
        <f t="shared" ref="G20" si="1">SUM(G21)</f>
        <v>5098.6000000000004</v>
      </c>
    </row>
    <row r="21" spans="1:7">
      <c r="A21" s="85" t="s">
        <v>338</v>
      </c>
      <c r="B21" s="1"/>
      <c r="C21" s="1" t="s">
        <v>335</v>
      </c>
      <c r="D21" s="1" t="s">
        <v>351</v>
      </c>
      <c r="E21" s="1" t="s">
        <v>339</v>
      </c>
      <c r="F21" s="1"/>
      <c r="G21" s="127">
        <f t="shared" ref="G21" si="2">SUM(G22+G25+G27)</f>
        <v>5098.6000000000004</v>
      </c>
    </row>
    <row r="22" spans="1:7">
      <c r="A22" s="85" t="s">
        <v>352</v>
      </c>
      <c r="B22" s="1"/>
      <c r="C22" s="1" t="s">
        <v>335</v>
      </c>
      <c r="D22" s="1" t="s">
        <v>351</v>
      </c>
      <c r="E22" s="1" t="s">
        <v>353</v>
      </c>
      <c r="F22" s="1"/>
      <c r="G22" s="128">
        <f>SUM(G23:G24)</f>
        <v>206.1</v>
      </c>
    </row>
    <row r="23" spans="1:7" ht="31.5">
      <c r="A23" s="85" t="s">
        <v>344</v>
      </c>
      <c r="B23" s="1"/>
      <c r="C23" s="1" t="s">
        <v>335</v>
      </c>
      <c r="D23" s="1" t="s">
        <v>351</v>
      </c>
      <c r="E23" s="1" t="s">
        <v>353</v>
      </c>
      <c r="F23" s="1" t="s">
        <v>345</v>
      </c>
      <c r="G23" s="128">
        <v>197.2</v>
      </c>
    </row>
    <row r="24" spans="1:7">
      <c r="A24" s="85" t="s">
        <v>354</v>
      </c>
      <c r="B24" s="1"/>
      <c r="C24" s="1" t="s">
        <v>335</v>
      </c>
      <c r="D24" s="1" t="s">
        <v>351</v>
      </c>
      <c r="E24" s="1" t="s">
        <v>353</v>
      </c>
      <c r="F24" s="1" t="s">
        <v>355</v>
      </c>
      <c r="G24" s="128">
        <v>8.9</v>
      </c>
    </row>
    <row r="25" spans="1:7" ht="31.5">
      <c r="A25" s="85" t="s">
        <v>356</v>
      </c>
      <c r="B25" s="1"/>
      <c r="C25" s="1" t="s">
        <v>335</v>
      </c>
      <c r="D25" s="1" t="s">
        <v>351</v>
      </c>
      <c r="E25" s="1" t="s">
        <v>357</v>
      </c>
      <c r="F25" s="1"/>
      <c r="G25" s="128">
        <f>SUM(G26)</f>
        <v>364.5</v>
      </c>
    </row>
    <row r="26" spans="1:7" ht="31.5">
      <c r="A26" s="85" t="s">
        <v>344</v>
      </c>
      <c r="B26" s="1"/>
      <c r="C26" s="1" t="s">
        <v>335</v>
      </c>
      <c r="D26" s="1" t="s">
        <v>351</v>
      </c>
      <c r="E26" s="1" t="s">
        <v>357</v>
      </c>
      <c r="F26" s="1" t="s">
        <v>345</v>
      </c>
      <c r="G26" s="128">
        <v>364.5</v>
      </c>
    </row>
    <row r="27" spans="1:7" ht="31.5">
      <c r="A27" s="85" t="s">
        <v>358</v>
      </c>
      <c r="B27" s="1"/>
      <c r="C27" s="1" t="s">
        <v>335</v>
      </c>
      <c r="D27" s="1" t="s">
        <v>351</v>
      </c>
      <c r="E27" s="1" t="s">
        <v>359</v>
      </c>
      <c r="F27" s="1"/>
      <c r="G27" s="127">
        <f>SUM(G28:G30)</f>
        <v>4528</v>
      </c>
    </row>
    <row r="28" spans="1:7" ht="31.5">
      <c r="A28" s="85" t="s">
        <v>344</v>
      </c>
      <c r="B28" s="1"/>
      <c r="C28" s="1" t="s">
        <v>335</v>
      </c>
      <c r="D28" s="1" t="s">
        <v>351</v>
      </c>
      <c r="E28" s="1" t="s">
        <v>359</v>
      </c>
      <c r="F28" s="1" t="s">
        <v>345</v>
      </c>
      <c r="G28" s="127">
        <v>3547.5</v>
      </c>
    </row>
    <row r="29" spans="1:7">
      <c r="A29" s="85" t="s">
        <v>346</v>
      </c>
      <c r="B29" s="1"/>
      <c r="C29" s="1" t="s">
        <v>335</v>
      </c>
      <c r="D29" s="1" t="s">
        <v>351</v>
      </c>
      <c r="E29" s="1" t="s">
        <v>359</v>
      </c>
      <c r="F29" s="1" t="s">
        <v>347</v>
      </c>
      <c r="G29" s="127">
        <v>980.5</v>
      </c>
    </row>
    <row r="30" spans="1:7" hidden="1">
      <c r="A30" s="85" t="s">
        <v>354</v>
      </c>
      <c r="B30" s="1"/>
      <c r="C30" s="1" t="s">
        <v>335</v>
      </c>
      <c r="D30" s="1" t="s">
        <v>351</v>
      </c>
      <c r="E30" s="1" t="s">
        <v>359</v>
      </c>
      <c r="F30" s="1" t="s">
        <v>355</v>
      </c>
      <c r="G30" s="127"/>
    </row>
    <row r="31" spans="1:7">
      <c r="A31" s="85" t="s">
        <v>360</v>
      </c>
      <c r="B31" s="1"/>
      <c r="C31" s="1" t="s">
        <v>361</v>
      </c>
      <c r="D31" s="1"/>
      <c r="E31" s="1"/>
      <c r="F31" s="1"/>
      <c r="G31" s="127">
        <f t="shared" ref="G31:G34" si="3">SUM(G32)</f>
        <v>30</v>
      </c>
    </row>
    <row r="32" spans="1:7">
      <c r="A32" s="90" t="s">
        <v>362</v>
      </c>
      <c r="B32" s="8"/>
      <c r="C32" s="86" t="s">
        <v>361</v>
      </c>
      <c r="D32" s="86" t="s">
        <v>363</v>
      </c>
      <c r="E32" s="1"/>
      <c r="F32" s="1"/>
      <c r="G32" s="127">
        <f t="shared" si="3"/>
        <v>30</v>
      </c>
    </row>
    <row r="33" spans="1:7">
      <c r="A33" s="85" t="s">
        <v>338</v>
      </c>
      <c r="B33" s="1"/>
      <c r="C33" s="86" t="s">
        <v>361</v>
      </c>
      <c r="D33" s="86" t="s">
        <v>363</v>
      </c>
      <c r="E33" s="1" t="s">
        <v>339</v>
      </c>
      <c r="F33" s="1"/>
      <c r="G33" s="127">
        <f t="shared" si="3"/>
        <v>30</v>
      </c>
    </row>
    <row r="34" spans="1:7" ht="31.5">
      <c r="A34" s="85" t="s">
        <v>358</v>
      </c>
      <c r="B34" s="1"/>
      <c r="C34" s="86" t="s">
        <v>361</v>
      </c>
      <c r="D34" s="86" t="s">
        <v>363</v>
      </c>
      <c r="E34" s="1" t="s">
        <v>359</v>
      </c>
      <c r="F34" s="1"/>
      <c r="G34" s="127">
        <f t="shared" si="3"/>
        <v>30</v>
      </c>
    </row>
    <row r="35" spans="1:7" ht="31.5">
      <c r="A35" s="85" t="s">
        <v>344</v>
      </c>
      <c r="B35" s="1"/>
      <c r="C35" s="86" t="s">
        <v>361</v>
      </c>
      <c r="D35" s="86" t="s">
        <v>363</v>
      </c>
      <c r="E35" s="1" t="s">
        <v>359</v>
      </c>
      <c r="F35" s="1" t="s">
        <v>345</v>
      </c>
      <c r="G35" s="127">
        <v>30</v>
      </c>
    </row>
    <row r="36" spans="1:7">
      <c r="A36" s="87" t="s">
        <v>364</v>
      </c>
      <c r="B36" s="88" t="s">
        <v>365</v>
      </c>
      <c r="C36" s="88"/>
      <c r="D36" s="88"/>
      <c r="E36" s="88"/>
      <c r="F36" s="88"/>
      <c r="G36" s="126">
        <f>SUM(G37)</f>
        <v>8698.1</v>
      </c>
    </row>
    <row r="37" spans="1:7">
      <c r="A37" s="85" t="s">
        <v>334</v>
      </c>
      <c r="B37" s="1"/>
      <c r="C37" s="1" t="s">
        <v>335</v>
      </c>
      <c r="D37" s="1"/>
      <c r="E37" s="1"/>
      <c r="F37" s="1"/>
      <c r="G37" s="127">
        <f>SUM(G38)+G45</f>
        <v>8698.1</v>
      </c>
    </row>
    <row r="38" spans="1:7" ht="31.5">
      <c r="A38" s="85" t="s">
        <v>366</v>
      </c>
      <c r="B38" s="1"/>
      <c r="C38" s="1" t="s">
        <v>335</v>
      </c>
      <c r="D38" s="1" t="s">
        <v>367</v>
      </c>
      <c r="E38" s="1"/>
      <c r="F38" s="1"/>
      <c r="G38" s="127">
        <f>SUM(G39)</f>
        <v>7727.5</v>
      </c>
    </row>
    <row r="39" spans="1:7">
      <c r="A39" s="85" t="s">
        <v>338</v>
      </c>
      <c r="B39" s="1"/>
      <c r="C39" s="1" t="s">
        <v>335</v>
      </c>
      <c r="D39" s="1" t="s">
        <v>367</v>
      </c>
      <c r="E39" s="1" t="s">
        <v>339</v>
      </c>
      <c r="F39" s="1"/>
      <c r="G39" s="127">
        <f>SUM(G40+G43)</f>
        <v>7727.5</v>
      </c>
    </row>
    <row r="40" spans="1:7" ht="31.5">
      <c r="A40" s="85" t="s">
        <v>368</v>
      </c>
      <c r="B40" s="1"/>
      <c r="C40" s="1" t="s">
        <v>335</v>
      </c>
      <c r="D40" s="1" t="s">
        <v>367</v>
      </c>
      <c r="E40" s="1" t="s">
        <v>369</v>
      </c>
      <c r="F40" s="1"/>
      <c r="G40" s="127">
        <f>SUM(G41:G42)</f>
        <v>5246.2</v>
      </c>
    </row>
    <row r="41" spans="1:7" ht="47.25">
      <c r="A41" s="90" t="s">
        <v>342</v>
      </c>
      <c r="B41" s="1"/>
      <c r="C41" s="1" t="s">
        <v>335</v>
      </c>
      <c r="D41" s="1" t="s">
        <v>367</v>
      </c>
      <c r="E41" s="1" t="s">
        <v>369</v>
      </c>
      <c r="F41" s="1" t="s">
        <v>343</v>
      </c>
      <c r="G41" s="127">
        <v>5244.4</v>
      </c>
    </row>
    <row r="42" spans="1:7" ht="31.5">
      <c r="A42" s="85" t="s">
        <v>344</v>
      </c>
      <c r="B42" s="1"/>
      <c r="C42" s="1" t="s">
        <v>335</v>
      </c>
      <c r="D42" s="1" t="s">
        <v>367</v>
      </c>
      <c r="E42" s="1" t="s">
        <v>369</v>
      </c>
      <c r="F42" s="1" t="s">
        <v>345</v>
      </c>
      <c r="G42" s="128">
        <v>1.8</v>
      </c>
    </row>
    <row r="43" spans="1:7" ht="31.5">
      <c r="A43" s="85" t="s">
        <v>370</v>
      </c>
      <c r="B43" s="1"/>
      <c r="C43" s="1" t="s">
        <v>335</v>
      </c>
      <c r="D43" s="1" t="s">
        <v>367</v>
      </c>
      <c r="E43" s="1" t="s">
        <v>371</v>
      </c>
      <c r="F43" s="1"/>
      <c r="G43" s="127">
        <f>SUM(G44)</f>
        <v>2481.3000000000002</v>
      </c>
    </row>
    <row r="44" spans="1:7" ht="47.25">
      <c r="A44" s="90" t="s">
        <v>342</v>
      </c>
      <c r="B44" s="1"/>
      <c r="C44" s="1" t="s">
        <v>335</v>
      </c>
      <c r="D44" s="1" t="s">
        <v>367</v>
      </c>
      <c r="E44" s="1" t="s">
        <v>371</v>
      </c>
      <c r="F44" s="1" t="s">
        <v>343</v>
      </c>
      <c r="G44" s="127">
        <v>2481.3000000000002</v>
      </c>
    </row>
    <row r="45" spans="1:7">
      <c r="A45" s="85" t="s">
        <v>350</v>
      </c>
      <c r="B45" s="1"/>
      <c r="C45" s="1" t="s">
        <v>335</v>
      </c>
      <c r="D45" s="1" t="s">
        <v>351</v>
      </c>
      <c r="E45" s="1"/>
      <c r="F45" s="1"/>
      <c r="G45" s="127">
        <f>SUM(G46)</f>
        <v>970.59999999999991</v>
      </c>
    </row>
    <row r="46" spans="1:7">
      <c r="A46" s="85" t="s">
        <v>338</v>
      </c>
      <c r="B46" s="1"/>
      <c r="C46" s="1" t="s">
        <v>335</v>
      </c>
      <c r="D46" s="1" t="s">
        <v>351</v>
      </c>
      <c r="E46" s="1" t="s">
        <v>339</v>
      </c>
      <c r="F46" s="1"/>
      <c r="G46" s="127">
        <f>SUM(G47+G50+G52)</f>
        <v>970.59999999999991</v>
      </c>
    </row>
    <row r="47" spans="1:7">
      <c r="A47" s="85" t="s">
        <v>352</v>
      </c>
      <c r="B47" s="1"/>
      <c r="C47" s="1" t="s">
        <v>335</v>
      </c>
      <c r="D47" s="1" t="s">
        <v>351</v>
      </c>
      <c r="E47" s="1" t="s">
        <v>353</v>
      </c>
      <c r="F47" s="1"/>
      <c r="G47" s="128">
        <f>SUM(G48:G49)</f>
        <v>179.9</v>
      </c>
    </row>
    <row r="48" spans="1:7" ht="31.5">
      <c r="A48" s="85" t="s">
        <v>344</v>
      </c>
      <c r="B48" s="1"/>
      <c r="C48" s="1" t="s">
        <v>335</v>
      </c>
      <c r="D48" s="1" t="s">
        <v>351</v>
      </c>
      <c r="E48" s="1" t="s">
        <v>353</v>
      </c>
      <c r="F48" s="1" t="s">
        <v>345</v>
      </c>
      <c r="G48" s="128">
        <v>178.3</v>
      </c>
    </row>
    <row r="49" spans="1:7">
      <c r="A49" s="85" t="s">
        <v>354</v>
      </c>
      <c r="B49" s="1"/>
      <c r="C49" s="1" t="s">
        <v>335</v>
      </c>
      <c r="D49" s="1" t="s">
        <v>351</v>
      </c>
      <c r="E49" s="1" t="s">
        <v>353</v>
      </c>
      <c r="F49" s="1" t="s">
        <v>355</v>
      </c>
      <c r="G49" s="128">
        <v>1.6</v>
      </c>
    </row>
    <row r="50" spans="1:7" ht="31.5">
      <c r="A50" s="85" t="s">
        <v>356</v>
      </c>
      <c r="B50" s="1"/>
      <c r="C50" s="1" t="s">
        <v>335</v>
      </c>
      <c r="D50" s="1" t="s">
        <v>351</v>
      </c>
      <c r="E50" s="1" t="s">
        <v>357</v>
      </c>
      <c r="F50" s="1"/>
      <c r="G50" s="128">
        <f>SUM(G51)</f>
        <v>184.9</v>
      </c>
    </row>
    <row r="51" spans="1:7" ht="31.5">
      <c r="A51" s="85" t="s">
        <v>344</v>
      </c>
      <c r="B51" s="1"/>
      <c r="C51" s="1" t="s">
        <v>335</v>
      </c>
      <c r="D51" s="1" t="s">
        <v>351</v>
      </c>
      <c r="E51" s="1" t="s">
        <v>357</v>
      </c>
      <c r="F51" s="1" t="s">
        <v>345</v>
      </c>
      <c r="G51" s="127">
        <v>184.9</v>
      </c>
    </row>
    <row r="52" spans="1:7" ht="31.5">
      <c r="A52" s="85" t="s">
        <v>358</v>
      </c>
      <c r="B52" s="1"/>
      <c r="C52" s="1" t="s">
        <v>335</v>
      </c>
      <c r="D52" s="1" t="s">
        <v>351</v>
      </c>
      <c r="E52" s="1" t="s">
        <v>359</v>
      </c>
      <c r="F52" s="1"/>
      <c r="G52" s="127">
        <f>SUM(G53:G54)</f>
        <v>605.79999999999995</v>
      </c>
    </row>
    <row r="53" spans="1:7" ht="31.5">
      <c r="A53" s="85" t="s">
        <v>344</v>
      </c>
      <c r="B53" s="1"/>
      <c r="C53" s="1" t="s">
        <v>335</v>
      </c>
      <c r="D53" s="1" t="s">
        <v>351</v>
      </c>
      <c r="E53" s="1" t="s">
        <v>359</v>
      </c>
      <c r="F53" s="1" t="s">
        <v>345</v>
      </c>
      <c r="G53" s="127">
        <v>581.79999999999995</v>
      </c>
    </row>
    <row r="54" spans="1:7">
      <c r="A54" s="85" t="s">
        <v>354</v>
      </c>
      <c r="B54" s="1"/>
      <c r="C54" s="1" t="s">
        <v>335</v>
      </c>
      <c r="D54" s="1" t="s">
        <v>351</v>
      </c>
      <c r="E54" s="1" t="s">
        <v>359</v>
      </c>
      <c r="F54" s="1" t="s">
        <v>355</v>
      </c>
      <c r="G54" s="127">
        <v>24</v>
      </c>
    </row>
    <row r="55" spans="1:7">
      <c r="A55" s="87" t="s">
        <v>372</v>
      </c>
      <c r="B55" s="89">
        <v>283</v>
      </c>
      <c r="C55" s="91"/>
      <c r="D55" s="91"/>
      <c r="E55" s="91"/>
      <c r="F55" s="91"/>
      <c r="G55" s="129">
        <f>SUM(G56+G143+G178+G418+G472)+G270+G505+G467+G435</f>
        <v>1339042.8</v>
      </c>
    </row>
    <row r="56" spans="1:7">
      <c r="A56" s="85" t="s">
        <v>334</v>
      </c>
      <c r="B56" s="8"/>
      <c r="C56" s="86" t="s">
        <v>335</v>
      </c>
      <c r="D56" s="86"/>
      <c r="E56" s="86"/>
      <c r="F56" s="9"/>
      <c r="G56" s="128">
        <f>SUM(G57+G63)+G85+G93+G89</f>
        <v>193612.4</v>
      </c>
    </row>
    <row r="57" spans="1:7" ht="31.5">
      <c r="A57" s="85" t="s">
        <v>373</v>
      </c>
      <c r="B57" s="8"/>
      <c r="C57" s="86" t="s">
        <v>335</v>
      </c>
      <c r="D57" s="86" t="s">
        <v>374</v>
      </c>
      <c r="E57" s="86"/>
      <c r="F57" s="9"/>
      <c r="G57" s="128">
        <f t="shared" ref="G57:G59" si="4">SUM(G58)</f>
        <v>3786.2</v>
      </c>
    </row>
    <row r="58" spans="1:7">
      <c r="A58" s="85" t="s">
        <v>375</v>
      </c>
      <c r="B58" s="8"/>
      <c r="C58" s="86" t="s">
        <v>335</v>
      </c>
      <c r="D58" s="86" t="s">
        <v>374</v>
      </c>
      <c r="E58" s="9" t="s">
        <v>376</v>
      </c>
      <c r="F58" s="9"/>
      <c r="G58" s="128">
        <f t="shared" ref="G58" si="5">SUM(G59)+G61</f>
        <v>3786.2</v>
      </c>
    </row>
    <row r="59" spans="1:7">
      <c r="A59" s="85" t="s">
        <v>377</v>
      </c>
      <c r="B59" s="8"/>
      <c r="C59" s="86" t="s">
        <v>335</v>
      </c>
      <c r="D59" s="86" t="s">
        <v>374</v>
      </c>
      <c r="E59" s="86" t="s">
        <v>378</v>
      </c>
      <c r="F59" s="86"/>
      <c r="G59" s="128">
        <f t="shared" si="4"/>
        <v>3146.4</v>
      </c>
    </row>
    <row r="60" spans="1:7" ht="47.25">
      <c r="A60" s="90" t="s">
        <v>342</v>
      </c>
      <c r="B60" s="8"/>
      <c r="C60" s="86" t="s">
        <v>335</v>
      </c>
      <c r="D60" s="86" t="s">
        <v>374</v>
      </c>
      <c r="E60" s="86" t="s">
        <v>378</v>
      </c>
      <c r="F60" s="86" t="s">
        <v>343</v>
      </c>
      <c r="G60" s="128">
        <v>3146.4</v>
      </c>
    </row>
    <row r="61" spans="1:7">
      <c r="A61" s="90" t="s">
        <v>379</v>
      </c>
      <c r="B61" s="8"/>
      <c r="C61" s="86" t="s">
        <v>335</v>
      </c>
      <c r="D61" s="86" t="s">
        <v>374</v>
      </c>
      <c r="E61" s="86" t="s">
        <v>380</v>
      </c>
      <c r="F61" s="86"/>
      <c r="G61" s="128">
        <f t="shared" ref="G61" si="6">SUM(G62)</f>
        <v>639.79999999999995</v>
      </c>
    </row>
    <row r="62" spans="1:7" ht="47.25">
      <c r="A62" s="90" t="s">
        <v>342</v>
      </c>
      <c r="B62" s="8"/>
      <c r="C62" s="86" t="s">
        <v>335</v>
      </c>
      <c r="D62" s="86" t="s">
        <v>374</v>
      </c>
      <c r="E62" s="86" t="s">
        <v>380</v>
      </c>
      <c r="F62" s="86" t="s">
        <v>343</v>
      </c>
      <c r="G62" s="128">
        <v>639.79999999999995</v>
      </c>
    </row>
    <row r="63" spans="1:7" ht="31.5">
      <c r="A63" s="85" t="s">
        <v>381</v>
      </c>
      <c r="B63" s="8"/>
      <c r="C63" s="86" t="s">
        <v>335</v>
      </c>
      <c r="D63" s="86" t="s">
        <v>382</v>
      </c>
      <c r="E63" s="9"/>
      <c r="F63" s="9"/>
      <c r="G63" s="128">
        <f>SUM(G68)+G64+G79+G75</f>
        <v>133324.79999999999</v>
      </c>
    </row>
    <row r="64" spans="1:7" ht="31.5">
      <c r="A64" s="85" t="s">
        <v>383</v>
      </c>
      <c r="B64" s="9"/>
      <c r="C64" s="86" t="s">
        <v>335</v>
      </c>
      <c r="D64" s="86" t="s">
        <v>382</v>
      </c>
      <c r="E64" s="86" t="s">
        <v>384</v>
      </c>
      <c r="F64" s="9"/>
      <c r="G64" s="128">
        <f>SUM(G65)</f>
        <v>405.6</v>
      </c>
    </row>
    <row r="65" spans="1:7">
      <c r="A65" s="85" t="s">
        <v>385</v>
      </c>
      <c r="B65" s="9"/>
      <c r="C65" s="86" t="s">
        <v>335</v>
      </c>
      <c r="D65" s="86" t="s">
        <v>382</v>
      </c>
      <c r="E65" s="9" t="s">
        <v>386</v>
      </c>
      <c r="F65" s="9"/>
      <c r="G65" s="128">
        <f>SUM(G66:G67)</f>
        <v>405.6</v>
      </c>
    </row>
    <row r="66" spans="1:7" ht="47.25">
      <c r="A66" s="90" t="s">
        <v>342</v>
      </c>
      <c r="B66" s="9"/>
      <c r="C66" s="86" t="s">
        <v>335</v>
      </c>
      <c r="D66" s="86" t="s">
        <v>382</v>
      </c>
      <c r="E66" s="9" t="s">
        <v>386</v>
      </c>
      <c r="F66" s="9">
        <v>100</v>
      </c>
      <c r="G66" s="128">
        <v>396.1</v>
      </c>
    </row>
    <row r="67" spans="1:7" ht="31.5">
      <c r="A67" s="85" t="s">
        <v>344</v>
      </c>
      <c r="B67" s="9"/>
      <c r="C67" s="86" t="s">
        <v>335</v>
      </c>
      <c r="D67" s="86" t="s">
        <v>382</v>
      </c>
      <c r="E67" s="9" t="s">
        <v>386</v>
      </c>
      <c r="F67" s="86" t="s">
        <v>345</v>
      </c>
      <c r="G67" s="128">
        <v>9.5</v>
      </c>
    </row>
    <row r="68" spans="1:7">
      <c r="A68" s="85" t="s">
        <v>375</v>
      </c>
      <c r="B68" s="8"/>
      <c r="C68" s="86" t="s">
        <v>335</v>
      </c>
      <c r="D68" s="86" t="s">
        <v>382</v>
      </c>
      <c r="E68" s="9" t="s">
        <v>376</v>
      </c>
      <c r="F68" s="9"/>
      <c r="G68" s="128">
        <f t="shared" ref="G68" si="7">SUM(G69)+G73</f>
        <v>130589.2</v>
      </c>
    </row>
    <row r="69" spans="1:7">
      <c r="A69" s="85" t="s">
        <v>340</v>
      </c>
      <c r="B69" s="8"/>
      <c r="C69" s="86" t="s">
        <v>335</v>
      </c>
      <c r="D69" s="86" t="s">
        <v>382</v>
      </c>
      <c r="E69" s="86" t="s">
        <v>387</v>
      </c>
      <c r="F69" s="86"/>
      <c r="G69" s="128">
        <f>SUM(G70:G72)</f>
        <v>130174.8</v>
      </c>
    </row>
    <row r="70" spans="1:7" ht="47.25">
      <c r="A70" s="90" t="s">
        <v>342</v>
      </c>
      <c r="B70" s="8"/>
      <c r="C70" s="86" t="s">
        <v>335</v>
      </c>
      <c r="D70" s="86" t="s">
        <v>382</v>
      </c>
      <c r="E70" s="86" t="s">
        <v>387</v>
      </c>
      <c r="F70" s="86" t="s">
        <v>343</v>
      </c>
      <c r="G70" s="128">
        <v>130168.5</v>
      </c>
    </row>
    <row r="71" spans="1:7" ht="31.5">
      <c r="A71" s="85" t="s">
        <v>344</v>
      </c>
      <c r="B71" s="8"/>
      <c r="C71" s="86" t="s">
        <v>335</v>
      </c>
      <c r="D71" s="86" t="s">
        <v>382</v>
      </c>
      <c r="E71" s="86" t="s">
        <v>387</v>
      </c>
      <c r="F71" s="86" t="s">
        <v>345</v>
      </c>
      <c r="G71" s="128">
        <v>6.3</v>
      </c>
    </row>
    <row r="72" spans="1:7" hidden="1">
      <c r="A72" s="85" t="s">
        <v>346</v>
      </c>
      <c r="B72" s="8"/>
      <c r="C72" s="86" t="s">
        <v>335</v>
      </c>
      <c r="D72" s="86" t="s">
        <v>382</v>
      </c>
      <c r="E72" s="86" t="s">
        <v>387</v>
      </c>
      <c r="F72" s="86" t="s">
        <v>347</v>
      </c>
      <c r="G72" s="128"/>
    </row>
    <row r="73" spans="1:7">
      <c r="A73" s="90" t="s">
        <v>379</v>
      </c>
      <c r="B73" s="8"/>
      <c r="C73" s="86" t="s">
        <v>335</v>
      </c>
      <c r="D73" s="86" t="s">
        <v>382</v>
      </c>
      <c r="E73" s="86" t="s">
        <v>380</v>
      </c>
      <c r="F73" s="86"/>
      <c r="G73" s="128">
        <f>SUM(G74)</f>
        <v>414.4</v>
      </c>
    </row>
    <row r="74" spans="1:7" ht="47.25">
      <c r="A74" s="90" t="s">
        <v>342</v>
      </c>
      <c r="B74" s="8"/>
      <c r="C74" s="86" t="s">
        <v>335</v>
      </c>
      <c r="D74" s="86" t="s">
        <v>382</v>
      </c>
      <c r="E74" s="86" t="s">
        <v>380</v>
      </c>
      <c r="F74" s="86" t="s">
        <v>343</v>
      </c>
      <c r="G74" s="128">
        <v>414.4</v>
      </c>
    </row>
    <row r="75" spans="1:7" ht="31.5">
      <c r="A75" s="85" t="s">
        <v>388</v>
      </c>
      <c r="B75" s="8"/>
      <c r="C75" s="86" t="s">
        <v>335</v>
      </c>
      <c r="D75" s="86" t="s">
        <v>382</v>
      </c>
      <c r="E75" s="86" t="s">
        <v>389</v>
      </c>
      <c r="F75" s="86"/>
      <c r="G75" s="128">
        <f>SUM(G76)</f>
        <v>2223.4</v>
      </c>
    </row>
    <row r="76" spans="1:7">
      <c r="A76" s="85" t="s">
        <v>390</v>
      </c>
      <c r="B76" s="8"/>
      <c r="C76" s="86" t="s">
        <v>335</v>
      </c>
      <c r="D76" s="86" t="s">
        <v>382</v>
      </c>
      <c r="E76" s="86" t="s">
        <v>391</v>
      </c>
      <c r="F76" s="86"/>
      <c r="G76" s="128">
        <f>SUM(G77:G78)</f>
        <v>2223.4</v>
      </c>
    </row>
    <row r="77" spans="1:7" ht="47.25">
      <c r="A77" s="90" t="s">
        <v>342</v>
      </c>
      <c r="B77" s="8"/>
      <c r="C77" s="86" t="s">
        <v>335</v>
      </c>
      <c r="D77" s="86" t="s">
        <v>382</v>
      </c>
      <c r="E77" s="86" t="s">
        <v>391</v>
      </c>
      <c r="F77" s="9">
        <v>100</v>
      </c>
      <c r="G77" s="128">
        <v>1810.5</v>
      </c>
    </row>
    <row r="78" spans="1:7" ht="31.5">
      <c r="A78" s="85" t="s">
        <v>344</v>
      </c>
      <c r="B78" s="8"/>
      <c r="C78" s="86" t="s">
        <v>335</v>
      </c>
      <c r="D78" s="86" t="s">
        <v>382</v>
      </c>
      <c r="E78" s="86" t="s">
        <v>391</v>
      </c>
      <c r="F78" s="86" t="s">
        <v>345</v>
      </c>
      <c r="G78" s="128">
        <v>412.9</v>
      </c>
    </row>
    <row r="79" spans="1:7">
      <c r="A79" s="85" t="s">
        <v>338</v>
      </c>
      <c r="B79" s="8"/>
      <c r="C79" s="86" t="s">
        <v>335</v>
      </c>
      <c r="D79" s="86" t="s">
        <v>382</v>
      </c>
      <c r="E79" s="86" t="s">
        <v>339</v>
      </c>
      <c r="F79" s="86"/>
      <c r="G79" s="128">
        <f t="shared" ref="G79" si="8">SUM(G80)+G83</f>
        <v>106.6</v>
      </c>
    </row>
    <row r="80" spans="1:7" ht="204.75">
      <c r="A80" s="85" t="s">
        <v>392</v>
      </c>
      <c r="B80" s="8"/>
      <c r="C80" s="86" t="s">
        <v>335</v>
      </c>
      <c r="D80" s="86" t="s">
        <v>382</v>
      </c>
      <c r="E80" s="86" t="s">
        <v>393</v>
      </c>
      <c r="F80" s="9"/>
      <c r="G80" s="128">
        <f>SUM(G81:G82)</f>
        <v>106.6</v>
      </c>
    </row>
    <row r="81" spans="1:7" ht="47.25">
      <c r="A81" s="90" t="s">
        <v>342</v>
      </c>
      <c r="B81" s="8"/>
      <c r="C81" s="86" t="s">
        <v>335</v>
      </c>
      <c r="D81" s="86" t="s">
        <v>382</v>
      </c>
      <c r="E81" s="86" t="s">
        <v>393</v>
      </c>
      <c r="F81" s="86" t="s">
        <v>343</v>
      </c>
      <c r="G81" s="128">
        <v>106.6</v>
      </c>
    </row>
    <row r="82" spans="1:7" ht="31.5" hidden="1">
      <c r="A82" s="85" t="s">
        <v>344</v>
      </c>
      <c r="B82" s="8"/>
      <c r="C82" s="86" t="s">
        <v>335</v>
      </c>
      <c r="D82" s="86" t="s">
        <v>382</v>
      </c>
      <c r="E82" s="86"/>
      <c r="F82" s="86" t="s">
        <v>345</v>
      </c>
      <c r="G82" s="128"/>
    </row>
    <row r="83" spans="1:7" hidden="1">
      <c r="A83" s="85"/>
      <c r="B83" s="86"/>
      <c r="C83" s="86" t="s">
        <v>335</v>
      </c>
      <c r="D83" s="86" t="s">
        <v>382</v>
      </c>
      <c r="E83" s="86" t="s">
        <v>394</v>
      </c>
      <c r="F83" s="9"/>
      <c r="G83" s="128">
        <f>SUM(G84:G84)</f>
        <v>0</v>
      </c>
    </row>
    <row r="84" spans="1:7" ht="47.25" hidden="1">
      <c r="A84" s="90" t="s">
        <v>342</v>
      </c>
      <c r="B84" s="86"/>
      <c r="C84" s="86" t="s">
        <v>335</v>
      </c>
      <c r="D84" s="86" t="s">
        <v>382</v>
      </c>
      <c r="E84" s="86" t="s">
        <v>394</v>
      </c>
      <c r="F84" s="86" t="s">
        <v>343</v>
      </c>
      <c r="G84" s="128"/>
    </row>
    <row r="85" spans="1:7">
      <c r="A85" s="85" t="s">
        <v>395</v>
      </c>
      <c r="B85" s="8"/>
      <c r="C85" s="86" t="s">
        <v>335</v>
      </c>
      <c r="D85" s="86" t="s">
        <v>363</v>
      </c>
      <c r="E85" s="86"/>
      <c r="F85" s="86"/>
      <c r="G85" s="128">
        <f t="shared" ref="G85:G87" si="9">SUM(G86)</f>
        <v>17</v>
      </c>
    </row>
    <row r="86" spans="1:7">
      <c r="A86" s="85" t="s">
        <v>396</v>
      </c>
      <c r="B86" s="8"/>
      <c r="C86" s="86" t="s">
        <v>335</v>
      </c>
      <c r="D86" s="86" t="s">
        <v>363</v>
      </c>
      <c r="E86" s="86" t="s">
        <v>339</v>
      </c>
      <c r="F86" s="86"/>
      <c r="G86" s="128">
        <f t="shared" si="9"/>
        <v>17</v>
      </c>
    </row>
    <row r="87" spans="1:7" ht="47.25">
      <c r="A87" s="85" t="s">
        <v>397</v>
      </c>
      <c r="B87" s="8"/>
      <c r="C87" s="86" t="s">
        <v>335</v>
      </c>
      <c r="D87" s="86" t="s">
        <v>363</v>
      </c>
      <c r="E87" s="86" t="s">
        <v>398</v>
      </c>
      <c r="F87" s="86"/>
      <c r="G87" s="128">
        <f t="shared" si="9"/>
        <v>17</v>
      </c>
    </row>
    <row r="88" spans="1:7" ht="31.5">
      <c r="A88" s="85" t="s">
        <v>344</v>
      </c>
      <c r="B88" s="8"/>
      <c r="C88" s="86" t="s">
        <v>335</v>
      </c>
      <c r="D88" s="86" t="s">
        <v>363</v>
      </c>
      <c r="E88" s="86" t="s">
        <v>398</v>
      </c>
      <c r="F88" s="86" t="s">
        <v>345</v>
      </c>
      <c r="G88" s="128">
        <v>17</v>
      </c>
    </row>
    <row r="89" spans="1:7">
      <c r="A89" s="85" t="s">
        <v>399</v>
      </c>
      <c r="B89" s="8"/>
      <c r="C89" s="86" t="s">
        <v>335</v>
      </c>
      <c r="D89" s="86" t="s">
        <v>361</v>
      </c>
      <c r="E89" s="86"/>
      <c r="F89" s="86"/>
      <c r="G89" s="128">
        <f t="shared" ref="G89:G91" si="10">SUM(G90)</f>
        <v>322.8</v>
      </c>
    </row>
    <row r="90" spans="1:7">
      <c r="A90" s="85" t="s">
        <v>338</v>
      </c>
      <c r="B90" s="8"/>
      <c r="C90" s="86" t="s">
        <v>335</v>
      </c>
      <c r="D90" s="86" t="s">
        <v>361</v>
      </c>
      <c r="E90" s="86" t="s">
        <v>339</v>
      </c>
      <c r="F90" s="86"/>
      <c r="G90" s="128">
        <f t="shared" si="10"/>
        <v>322.8</v>
      </c>
    </row>
    <row r="91" spans="1:7" ht="31.5">
      <c r="A91" s="85" t="s">
        <v>358</v>
      </c>
      <c r="B91" s="8"/>
      <c r="C91" s="86" t="s">
        <v>335</v>
      </c>
      <c r="D91" s="86" t="s">
        <v>361</v>
      </c>
      <c r="E91" s="86" t="s">
        <v>359</v>
      </c>
      <c r="F91" s="86"/>
      <c r="G91" s="128">
        <f t="shared" si="10"/>
        <v>322.8</v>
      </c>
    </row>
    <row r="92" spans="1:7">
      <c r="A92" s="85" t="s">
        <v>354</v>
      </c>
      <c r="B92" s="8"/>
      <c r="C92" s="86" t="s">
        <v>335</v>
      </c>
      <c r="D92" s="86" t="s">
        <v>361</v>
      </c>
      <c r="E92" s="86" t="s">
        <v>359</v>
      </c>
      <c r="F92" s="86" t="s">
        <v>355</v>
      </c>
      <c r="G92" s="128">
        <v>322.8</v>
      </c>
    </row>
    <row r="93" spans="1:7">
      <c r="A93" s="85" t="s">
        <v>350</v>
      </c>
      <c r="B93" s="8"/>
      <c r="C93" s="86" t="s">
        <v>335</v>
      </c>
      <c r="D93" s="86" t="s">
        <v>351</v>
      </c>
      <c r="E93" s="86"/>
      <c r="F93" s="9"/>
      <c r="G93" s="128">
        <f t="shared" ref="G93" si="11">SUM(G94+G97+G107+G116+G120+G123+G134)+G131</f>
        <v>56161.599999999999</v>
      </c>
    </row>
    <row r="94" spans="1:7" ht="31.5">
      <c r="A94" s="85" t="s">
        <v>400</v>
      </c>
      <c r="B94" s="8"/>
      <c r="C94" s="86" t="s">
        <v>335</v>
      </c>
      <c r="D94" s="86" t="s">
        <v>351</v>
      </c>
      <c r="E94" s="86" t="s">
        <v>401</v>
      </c>
      <c r="F94" s="9"/>
      <c r="G94" s="128">
        <f t="shared" ref="G94:G95" si="12">SUM(G95)</f>
        <v>93.2</v>
      </c>
    </row>
    <row r="95" spans="1:7" ht="31.5">
      <c r="A95" s="85" t="s">
        <v>358</v>
      </c>
      <c r="B95" s="8"/>
      <c r="C95" s="86" t="s">
        <v>335</v>
      </c>
      <c r="D95" s="86" t="s">
        <v>351</v>
      </c>
      <c r="E95" s="9" t="s">
        <v>402</v>
      </c>
      <c r="F95" s="9"/>
      <c r="G95" s="128">
        <f t="shared" si="12"/>
        <v>93.2</v>
      </c>
    </row>
    <row r="96" spans="1:7" ht="31.5">
      <c r="A96" s="85" t="s">
        <v>344</v>
      </c>
      <c r="B96" s="8"/>
      <c r="C96" s="86" t="s">
        <v>335</v>
      </c>
      <c r="D96" s="86" t="s">
        <v>351</v>
      </c>
      <c r="E96" s="9" t="s">
        <v>402</v>
      </c>
      <c r="F96" s="9">
        <v>200</v>
      </c>
      <c r="G96" s="128">
        <v>93.2</v>
      </c>
    </row>
    <row r="97" spans="1:7">
      <c r="A97" s="85" t="s">
        <v>375</v>
      </c>
      <c r="B97" s="8"/>
      <c r="C97" s="86" t="s">
        <v>335</v>
      </c>
      <c r="D97" s="86" t="s">
        <v>351</v>
      </c>
      <c r="E97" s="9" t="s">
        <v>376</v>
      </c>
      <c r="F97" s="9"/>
      <c r="G97" s="128">
        <f>SUM(G98+G101+G103)</f>
        <v>24210.3</v>
      </c>
    </row>
    <row r="98" spans="1:7">
      <c r="A98" s="85" t="s">
        <v>352</v>
      </c>
      <c r="B98" s="8"/>
      <c r="C98" s="86" t="s">
        <v>335</v>
      </c>
      <c r="D98" s="86" t="s">
        <v>351</v>
      </c>
      <c r="E98" s="9" t="s">
        <v>403</v>
      </c>
      <c r="F98" s="9"/>
      <c r="G98" s="128">
        <f>SUM(G99:G100)</f>
        <v>3551</v>
      </c>
    </row>
    <row r="99" spans="1:7" ht="31.5">
      <c r="A99" s="85" t="s">
        <v>344</v>
      </c>
      <c r="B99" s="8"/>
      <c r="C99" s="86" t="s">
        <v>335</v>
      </c>
      <c r="D99" s="86" t="s">
        <v>351</v>
      </c>
      <c r="E99" s="9" t="s">
        <v>403</v>
      </c>
      <c r="F99" s="9">
        <v>200</v>
      </c>
      <c r="G99" s="128">
        <v>3458</v>
      </c>
    </row>
    <row r="100" spans="1:7">
      <c r="A100" s="85" t="s">
        <v>354</v>
      </c>
      <c r="B100" s="8"/>
      <c r="C100" s="86" t="s">
        <v>335</v>
      </c>
      <c r="D100" s="86" t="s">
        <v>351</v>
      </c>
      <c r="E100" s="9" t="s">
        <v>403</v>
      </c>
      <c r="F100" s="9">
        <v>800</v>
      </c>
      <c r="G100" s="128">
        <v>93</v>
      </c>
    </row>
    <row r="101" spans="1:7" ht="31.5">
      <c r="A101" s="85" t="s">
        <v>356</v>
      </c>
      <c r="B101" s="8"/>
      <c r="C101" s="86" t="s">
        <v>335</v>
      </c>
      <c r="D101" s="86" t="s">
        <v>351</v>
      </c>
      <c r="E101" s="9" t="s">
        <v>404</v>
      </c>
      <c r="F101" s="9"/>
      <c r="G101" s="128">
        <f>SUM(G102)</f>
        <v>9665.6</v>
      </c>
    </row>
    <row r="102" spans="1:7" ht="31.5">
      <c r="A102" s="85" t="s">
        <v>344</v>
      </c>
      <c r="B102" s="8"/>
      <c r="C102" s="86" t="s">
        <v>335</v>
      </c>
      <c r="D102" s="86" t="s">
        <v>351</v>
      </c>
      <c r="E102" s="9" t="s">
        <v>404</v>
      </c>
      <c r="F102" s="9">
        <v>200</v>
      </c>
      <c r="G102" s="128">
        <v>9665.6</v>
      </c>
    </row>
    <row r="103" spans="1:7" ht="31.5">
      <c r="A103" s="85" t="s">
        <v>358</v>
      </c>
      <c r="B103" s="8"/>
      <c r="C103" s="86" t="s">
        <v>335</v>
      </c>
      <c r="D103" s="86" t="s">
        <v>351</v>
      </c>
      <c r="E103" s="9" t="s">
        <v>405</v>
      </c>
      <c r="F103" s="9"/>
      <c r="G103" s="128">
        <f>SUM(G104:G106)</f>
        <v>10993.699999999999</v>
      </c>
    </row>
    <row r="104" spans="1:7" ht="31.5">
      <c r="A104" s="85" t="s">
        <v>344</v>
      </c>
      <c r="B104" s="8"/>
      <c r="C104" s="86" t="s">
        <v>335</v>
      </c>
      <c r="D104" s="86" t="s">
        <v>351</v>
      </c>
      <c r="E104" s="9" t="s">
        <v>405</v>
      </c>
      <c r="F104" s="9">
        <v>200</v>
      </c>
      <c r="G104" s="128">
        <v>8547.9</v>
      </c>
    </row>
    <row r="105" spans="1:7">
      <c r="A105" s="85" t="s">
        <v>346</v>
      </c>
      <c r="B105" s="8"/>
      <c r="C105" s="86" t="s">
        <v>335</v>
      </c>
      <c r="D105" s="86" t="s">
        <v>351</v>
      </c>
      <c r="E105" s="9" t="s">
        <v>405</v>
      </c>
      <c r="F105" s="9">
        <v>300</v>
      </c>
      <c r="G105" s="128">
        <v>700.4</v>
      </c>
    </row>
    <row r="106" spans="1:7">
      <c r="A106" s="85" t="s">
        <v>354</v>
      </c>
      <c r="B106" s="8"/>
      <c r="C106" s="86" t="s">
        <v>335</v>
      </c>
      <c r="D106" s="86" t="s">
        <v>351</v>
      </c>
      <c r="E106" s="9" t="s">
        <v>405</v>
      </c>
      <c r="F106" s="9">
        <v>800</v>
      </c>
      <c r="G106" s="128">
        <v>1745.4</v>
      </c>
    </row>
    <row r="107" spans="1:7" ht="31.5">
      <c r="A107" s="85" t="s">
        <v>406</v>
      </c>
      <c r="B107" s="8"/>
      <c r="C107" s="86" t="s">
        <v>335</v>
      </c>
      <c r="D107" s="86" t="s">
        <v>351</v>
      </c>
      <c r="E107" s="9" t="s">
        <v>407</v>
      </c>
      <c r="F107" s="9"/>
      <c r="G107" s="128">
        <f>SUM(G108)+G112</f>
        <v>7408.6</v>
      </c>
    </row>
    <row r="108" spans="1:7" ht="47.25">
      <c r="A108" s="85" t="s">
        <v>408</v>
      </c>
      <c r="B108" s="8"/>
      <c r="C108" s="86" t="s">
        <v>335</v>
      </c>
      <c r="D108" s="86" t="s">
        <v>351</v>
      </c>
      <c r="E108" s="9" t="s">
        <v>409</v>
      </c>
      <c r="F108" s="9"/>
      <c r="G108" s="128">
        <f>SUM(G109)</f>
        <v>7233.6</v>
      </c>
    </row>
    <row r="109" spans="1:7" ht="31.5">
      <c r="A109" s="85" t="s">
        <v>410</v>
      </c>
      <c r="B109" s="8"/>
      <c r="C109" s="86" t="s">
        <v>335</v>
      </c>
      <c r="D109" s="86" t="s">
        <v>351</v>
      </c>
      <c r="E109" s="9" t="s">
        <v>411</v>
      </c>
      <c r="F109" s="9"/>
      <c r="G109" s="128">
        <f>SUM(G110:G111)</f>
        <v>7233.6</v>
      </c>
    </row>
    <row r="110" spans="1:7" ht="31.5">
      <c r="A110" s="85" t="s">
        <v>344</v>
      </c>
      <c r="B110" s="8"/>
      <c r="C110" s="86" t="s">
        <v>335</v>
      </c>
      <c r="D110" s="86" t="s">
        <v>351</v>
      </c>
      <c r="E110" s="9" t="s">
        <v>411</v>
      </c>
      <c r="F110" s="9">
        <v>200</v>
      </c>
      <c r="G110" s="128">
        <v>7233.6</v>
      </c>
    </row>
    <row r="111" spans="1:7" hidden="1">
      <c r="A111" s="85" t="s">
        <v>354</v>
      </c>
      <c r="B111" s="8"/>
      <c r="C111" s="86" t="s">
        <v>335</v>
      </c>
      <c r="D111" s="86" t="s">
        <v>351</v>
      </c>
      <c r="E111" s="9" t="s">
        <v>411</v>
      </c>
      <c r="F111" s="9">
        <v>800</v>
      </c>
      <c r="G111" s="128"/>
    </row>
    <row r="112" spans="1:7" ht="31.5">
      <c r="A112" s="85" t="s">
        <v>412</v>
      </c>
      <c r="B112" s="8"/>
      <c r="C112" s="86" t="s">
        <v>335</v>
      </c>
      <c r="D112" s="86" t="s">
        <v>351</v>
      </c>
      <c r="E112" s="9" t="s">
        <v>413</v>
      </c>
      <c r="F112" s="9"/>
      <c r="G112" s="128">
        <f>SUM(G113)</f>
        <v>175</v>
      </c>
    </row>
    <row r="113" spans="1:7" ht="31.5">
      <c r="A113" s="85" t="s">
        <v>410</v>
      </c>
      <c r="B113" s="8"/>
      <c r="C113" s="86" t="s">
        <v>335</v>
      </c>
      <c r="D113" s="86" t="s">
        <v>351</v>
      </c>
      <c r="E113" s="9" t="s">
        <v>414</v>
      </c>
      <c r="F113" s="9"/>
      <c r="G113" s="128">
        <f>SUM(G114:G115)</f>
        <v>175</v>
      </c>
    </row>
    <row r="114" spans="1:7" ht="31.5">
      <c r="A114" s="85" t="s">
        <v>344</v>
      </c>
      <c r="B114" s="8"/>
      <c r="C114" s="86" t="s">
        <v>335</v>
      </c>
      <c r="D114" s="86" t="s">
        <v>351</v>
      </c>
      <c r="E114" s="9" t="s">
        <v>414</v>
      </c>
      <c r="F114" s="9">
        <v>200</v>
      </c>
      <c r="G114" s="128">
        <v>175</v>
      </c>
    </row>
    <row r="115" spans="1:7">
      <c r="A115" s="85" t="s">
        <v>354</v>
      </c>
      <c r="B115" s="8"/>
      <c r="C115" s="86" t="s">
        <v>335</v>
      </c>
      <c r="D115" s="86" t="s">
        <v>351</v>
      </c>
      <c r="E115" s="9" t="s">
        <v>414</v>
      </c>
      <c r="F115" s="9">
        <v>800</v>
      </c>
      <c r="G115" s="128"/>
    </row>
    <row r="116" spans="1:7" ht="31.5">
      <c r="A116" s="85" t="s">
        <v>415</v>
      </c>
      <c r="B116" s="8"/>
      <c r="C116" s="86" t="s">
        <v>335</v>
      </c>
      <c r="D116" s="86" t="s">
        <v>351</v>
      </c>
      <c r="E116" s="9" t="s">
        <v>389</v>
      </c>
      <c r="F116" s="9"/>
      <c r="G116" s="128">
        <f>SUM(G117)</f>
        <v>381.1</v>
      </c>
    </row>
    <row r="117" spans="1:7" ht="31.5">
      <c r="A117" s="85" t="s">
        <v>358</v>
      </c>
      <c r="B117" s="8"/>
      <c r="C117" s="86" t="s">
        <v>335</v>
      </c>
      <c r="D117" s="86" t="s">
        <v>351</v>
      </c>
      <c r="E117" s="9" t="s">
        <v>416</v>
      </c>
      <c r="F117" s="9"/>
      <c r="G117" s="128">
        <f>SUM(G118:G119)</f>
        <v>381.1</v>
      </c>
    </row>
    <row r="118" spans="1:7" ht="31.5">
      <c r="A118" s="85" t="s">
        <v>344</v>
      </c>
      <c r="B118" s="8"/>
      <c r="C118" s="86" t="s">
        <v>335</v>
      </c>
      <c r="D118" s="86" t="s">
        <v>351</v>
      </c>
      <c r="E118" s="9" t="s">
        <v>416</v>
      </c>
      <c r="F118" s="9">
        <v>200</v>
      </c>
      <c r="G118" s="128">
        <v>231.1</v>
      </c>
    </row>
    <row r="119" spans="1:7">
      <c r="A119" s="85" t="s">
        <v>346</v>
      </c>
      <c r="B119" s="8"/>
      <c r="C119" s="86" t="s">
        <v>335</v>
      </c>
      <c r="D119" s="86" t="s">
        <v>351</v>
      </c>
      <c r="E119" s="9" t="s">
        <v>416</v>
      </c>
      <c r="F119" s="9">
        <v>300</v>
      </c>
      <c r="G119" s="128">
        <v>150</v>
      </c>
    </row>
    <row r="120" spans="1:7">
      <c r="A120" s="85" t="s">
        <v>417</v>
      </c>
      <c r="B120" s="8"/>
      <c r="C120" s="86" t="s">
        <v>335</v>
      </c>
      <c r="D120" s="86" t="s">
        <v>351</v>
      </c>
      <c r="E120" s="9" t="s">
        <v>418</v>
      </c>
      <c r="F120" s="9"/>
      <c r="G120" s="128">
        <f t="shared" ref="G120:G121" si="13">SUM(G121)</f>
        <v>180.7</v>
      </c>
    </row>
    <row r="121" spans="1:7">
      <c r="A121" s="90" t="s">
        <v>419</v>
      </c>
      <c r="B121" s="8"/>
      <c r="C121" s="86" t="s">
        <v>335</v>
      </c>
      <c r="D121" s="86" t="s">
        <v>351</v>
      </c>
      <c r="E121" s="9" t="s">
        <v>420</v>
      </c>
      <c r="F121" s="9"/>
      <c r="G121" s="128">
        <f t="shared" si="13"/>
        <v>180.7</v>
      </c>
    </row>
    <row r="122" spans="1:7" ht="31.5">
      <c r="A122" s="85" t="s">
        <v>344</v>
      </c>
      <c r="B122" s="8"/>
      <c r="C122" s="86" t="s">
        <v>335</v>
      </c>
      <c r="D122" s="86" t="s">
        <v>351</v>
      </c>
      <c r="E122" s="9" t="s">
        <v>420</v>
      </c>
      <c r="F122" s="9">
        <v>200</v>
      </c>
      <c r="G122" s="128">
        <v>180.7</v>
      </c>
    </row>
    <row r="123" spans="1:7" ht="31.5">
      <c r="A123" s="85" t="s">
        <v>421</v>
      </c>
      <c r="B123" s="8"/>
      <c r="C123" s="86" t="s">
        <v>335</v>
      </c>
      <c r="D123" s="86" t="s">
        <v>351</v>
      </c>
      <c r="E123" s="9" t="s">
        <v>422</v>
      </c>
      <c r="F123" s="9"/>
      <c r="G123" s="128">
        <f>SUM(G124)+G126</f>
        <v>5612.3</v>
      </c>
    </row>
    <row r="124" spans="1:7" ht="31.5">
      <c r="A124" s="85" t="s">
        <v>423</v>
      </c>
      <c r="B124" s="8"/>
      <c r="C124" s="86" t="s">
        <v>335</v>
      </c>
      <c r="D124" s="86" t="s">
        <v>351</v>
      </c>
      <c r="E124" s="9" t="s">
        <v>424</v>
      </c>
      <c r="F124" s="9"/>
      <c r="G124" s="128">
        <f>SUM(G125)</f>
        <v>234.7</v>
      </c>
    </row>
    <row r="125" spans="1:7" ht="31.5">
      <c r="A125" s="85" t="s">
        <v>425</v>
      </c>
      <c r="B125" s="8"/>
      <c r="C125" s="86" t="s">
        <v>335</v>
      </c>
      <c r="D125" s="86" t="s">
        <v>351</v>
      </c>
      <c r="E125" s="9" t="s">
        <v>424</v>
      </c>
      <c r="F125" s="9">
        <v>600</v>
      </c>
      <c r="G125" s="128">
        <v>234.7</v>
      </c>
    </row>
    <row r="126" spans="1:7" ht="47.25">
      <c r="A126" s="85" t="s">
        <v>426</v>
      </c>
      <c r="B126" s="8"/>
      <c r="C126" s="86" t="s">
        <v>335</v>
      </c>
      <c r="D126" s="86" t="s">
        <v>351</v>
      </c>
      <c r="E126" s="9" t="s">
        <v>427</v>
      </c>
      <c r="F126" s="9"/>
      <c r="G126" s="128">
        <f>SUM(G127)</f>
        <v>5377.6</v>
      </c>
    </row>
    <row r="127" spans="1:7" ht="31.5">
      <c r="A127" s="85" t="s">
        <v>425</v>
      </c>
      <c r="B127" s="8"/>
      <c r="C127" s="86" t="s">
        <v>335</v>
      </c>
      <c r="D127" s="86" t="s">
        <v>351</v>
      </c>
      <c r="E127" s="9" t="s">
        <v>427</v>
      </c>
      <c r="F127" s="9">
        <v>600</v>
      </c>
      <c r="G127" s="128">
        <v>5377.6</v>
      </c>
    </row>
    <row r="128" spans="1:7" hidden="1">
      <c r="A128" s="85" t="s">
        <v>428</v>
      </c>
      <c r="B128" s="8"/>
      <c r="C128" s="86" t="s">
        <v>335</v>
      </c>
      <c r="D128" s="86" t="s">
        <v>351</v>
      </c>
      <c r="E128" s="9" t="s">
        <v>429</v>
      </c>
      <c r="F128" s="9"/>
      <c r="G128" s="128">
        <f t="shared" ref="G128:G129" si="14">SUM(G129)</f>
        <v>0</v>
      </c>
    </row>
    <row r="129" spans="1:7" hidden="1">
      <c r="A129" s="85" t="s">
        <v>430</v>
      </c>
      <c r="B129" s="8"/>
      <c r="C129" s="86" t="s">
        <v>335</v>
      </c>
      <c r="D129" s="86" t="s">
        <v>351</v>
      </c>
      <c r="E129" s="9" t="s">
        <v>431</v>
      </c>
      <c r="F129" s="9"/>
      <c r="G129" s="128">
        <f t="shared" si="14"/>
        <v>0</v>
      </c>
    </row>
    <row r="130" spans="1:7" ht="31.5" hidden="1">
      <c r="A130" s="85" t="s">
        <v>425</v>
      </c>
      <c r="B130" s="8"/>
      <c r="C130" s="86" t="s">
        <v>335</v>
      </c>
      <c r="D130" s="86" t="s">
        <v>351</v>
      </c>
      <c r="E130" s="9" t="s">
        <v>431</v>
      </c>
      <c r="F130" s="9">
        <v>600</v>
      </c>
      <c r="G130" s="128"/>
    </row>
    <row r="131" spans="1:7" ht="31.5">
      <c r="A131" s="90" t="s">
        <v>432</v>
      </c>
      <c r="B131" s="8"/>
      <c r="C131" s="86" t="s">
        <v>335</v>
      </c>
      <c r="D131" s="86" t="s">
        <v>351</v>
      </c>
      <c r="E131" s="9" t="s">
        <v>433</v>
      </c>
      <c r="F131" s="9"/>
      <c r="G131" s="128">
        <f t="shared" ref="G131:G132" si="15">SUM(G132)</f>
        <v>11604.5</v>
      </c>
    </row>
    <row r="132" spans="1:7" ht="31.5">
      <c r="A132" s="85" t="s">
        <v>358</v>
      </c>
      <c r="B132" s="8"/>
      <c r="C132" s="86" t="s">
        <v>335</v>
      </c>
      <c r="D132" s="86" t="s">
        <v>351</v>
      </c>
      <c r="E132" s="9" t="s">
        <v>434</v>
      </c>
      <c r="F132" s="9"/>
      <c r="G132" s="128">
        <f t="shared" si="15"/>
        <v>11604.5</v>
      </c>
    </row>
    <row r="133" spans="1:7" ht="31.5">
      <c r="A133" s="90" t="s">
        <v>344</v>
      </c>
      <c r="B133" s="8"/>
      <c r="C133" s="86" t="s">
        <v>335</v>
      </c>
      <c r="D133" s="86" t="s">
        <v>351</v>
      </c>
      <c r="E133" s="9" t="s">
        <v>434</v>
      </c>
      <c r="F133" s="9">
        <v>200</v>
      </c>
      <c r="G133" s="128">
        <v>11604.5</v>
      </c>
    </row>
    <row r="134" spans="1:7">
      <c r="A134" s="85" t="s">
        <v>338</v>
      </c>
      <c r="B134" s="8"/>
      <c r="C134" s="86" t="s">
        <v>335</v>
      </c>
      <c r="D134" s="86" t="s">
        <v>351</v>
      </c>
      <c r="E134" s="9" t="s">
        <v>339</v>
      </c>
      <c r="F134" s="9"/>
      <c r="G134" s="128">
        <f t="shared" ref="G134" si="16">G135+G140+G138</f>
        <v>6670.9</v>
      </c>
    </row>
    <row r="135" spans="1:7" ht="31.5">
      <c r="A135" s="85" t="s">
        <v>358</v>
      </c>
      <c r="B135" s="8"/>
      <c r="C135" s="86" t="s">
        <v>335</v>
      </c>
      <c r="D135" s="86" t="s">
        <v>351</v>
      </c>
      <c r="E135" s="9" t="s">
        <v>359</v>
      </c>
      <c r="F135" s="9"/>
      <c r="G135" s="128">
        <f t="shared" ref="G135" si="17">G137+G136</f>
        <v>4923</v>
      </c>
    </row>
    <row r="136" spans="1:7" ht="31.5">
      <c r="A136" s="90" t="s">
        <v>344</v>
      </c>
      <c r="B136" s="8"/>
      <c r="C136" s="86" t="s">
        <v>335</v>
      </c>
      <c r="D136" s="86" t="s">
        <v>351</v>
      </c>
      <c r="E136" s="9" t="s">
        <v>359</v>
      </c>
      <c r="F136" s="9">
        <v>200</v>
      </c>
      <c r="G136" s="128">
        <v>613</v>
      </c>
    </row>
    <row r="137" spans="1:7">
      <c r="A137" s="85" t="s">
        <v>354</v>
      </c>
      <c r="B137" s="8"/>
      <c r="C137" s="86" t="s">
        <v>335</v>
      </c>
      <c r="D137" s="86" t="s">
        <v>351</v>
      </c>
      <c r="E137" s="9" t="s">
        <v>359</v>
      </c>
      <c r="F137" s="9">
        <v>800</v>
      </c>
      <c r="G137" s="128">
        <v>4310</v>
      </c>
    </row>
    <row r="138" spans="1:7">
      <c r="A138" s="85" t="s">
        <v>435</v>
      </c>
      <c r="B138" s="8"/>
      <c r="C138" s="86" t="s">
        <v>335</v>
      </c>
      <c r="D138" s="86" t="s">
        <v>351</v>
      </c>
      <c r="E138" s="9" t="s">
        <v>436</v>
      </c>
      <c r="F138" s="9"/>
      <c r="G138" s="128">
        <f t="shared" ref="G138" si="18">SUM(G139)</f>
        <v>1361.1</v>
      </c>
    </row>
    <row r="139" spans="1:7" ht="31.5">
      <c r="A139" s="90" t="s">
        <v>344</v>
      </c>
      <c r="B139" s="8"/>
      <c r="C139" s="86" t="s">
        <v>335</v>
      </c>
      <c r="D139" s="86" t="s">
        <v>351</v>
      </c>
      <c r="E139" s="9" t="s">
        <v>436</v>
      </c>
      <c r="F139" s="9">
        <v>200</v>
      </c>
      <c r="G139" s="128">
        <v>1361.1</v>
      </c>
    </row>
    <row r="140" spans="1:7">
      <c r="A140" s="92" t="s">
        <v>428</v>
      </c>
      <c r="B140" s="8"/>
      <c r="C140" s="86" t="s">
        <v>335</v>
      </c>
      <c r="D140" s="86" t="s">
        <v>351</v>
      </c>
      <c r="E140" s="9" t="s">
        <v>437</v>
      </c>
      <c r="F140" s="9"/>
      <c r="G140" s="128">
        <f t="shared" ref="G140:G141" si="19">SUM(G141)</f>
        <v>386.8</v>
      </c>
    </row>
    <row r="141" spans="1:7">
      <c r="A141" s="85" t="s">
        <v>438</v>
      </c>
      <c r="B141" s="8"/>
      <c r="C141" s="86" t="s">
        <v>335</v>
      </c>
      <c r="D141" s="86" t="s">
        <v>351</v>
      </c>
      <c r="E141" s="9" t="s">
        <v>439</v>
      </c>
      <c r="F141" s="9"/>
      <c r="G141" s="128">
        <f t="shared" si="19"/>
        <v>386.8</v>
      </c>
    </row>
    <row r="142" spans="1:7" ht="31.5">
      <c r="A142" s="85" t="s">
        <v>425</v>
      </c>
      <c r="B142" s="8"/>
      <c r="C142" s="86" t="s">
        <v>335</v>
      </c>
      <c r="D142" s="86" t="s">
        <v>351</v>
      </c>
      <c r="E142" s="9" t="s">
        <v>439</v>
      </c>
      <c r="F142" s="9">
        <v>600</v>
      </c>
      <c r="G142" s="128">
        <v>386.8</v>
      </c>
    </row>
    <row r="143" spans="1:7">
      <c r="A143" s="85" t="s">
        <v>440</v>
      </c>
      <c r="B143" s="8"/>
      <c r="C143" s="86" t="s">
        <v>337</v>
      </c>
      <c r="D143" s="86"/>
      <c r="E143" s="86"/>
      <c r="F143" s="86"/>
      <c r="G143" s="128">
        <f t="shared" ref="G143" si="20">SUM(G144)+G150+G160</f>
        <v>28624.5</v>
      </c>
    </row>
    <row r="144" spans="1:7">
      <c r="A144" s="93" t="s">
        <v>441</v>
      </c>
      <c r="B144" s="9"/>
      <c r="C144" s="86" t="s">
        <v>337</v>
      </c>
      <c r="D144" s="86" t="s">
        <v>382</v>
      </c>
      <c r="E144" s="86"/>
      <c r="F144" s="86"/>
      <c r="G144" s="128">
        <f t="shared" ref="G144:G145" si="21">SUM(G145)</f>
        <v>5543.8</v>
      </c>
    </row>
    <row r="145" spans="1:7">
      <c r="A145" s="85" t="s">
        <v>338</v>
      </c>
      <c r="B145" s="8"/>
      <c r="C145" s="86" t="s">
        <v>337</v>
      </c>
      <c r="D145" s="86" t="s">
        <v>382</v>
      </c>
      <c r="E145" s="9" t="s">
        <v>339</v>
      </c>
      <c r="F145" s="86"/>
      <c r="G145" s="128">
        <f t="shared" si="21"/>
        <v>5543.8</v>
      </c>
    </row>
    <row r="146" spans="1:7" ht="31.5">
      <c r="A146" s="85" t="s">
        <v>442</v>
      </c>
      <c r="B146" s="8"/>
      <c r="C146" s="86" t="s">
        <v>337</v>
      </c>
      <c r="D146" s="86" t="s">
        <v>382</v>
      </c>
      <c r="E146" s="86" t="s">
        <v>443</v>
      </c>
      <c r="F146" s="86"/>
      <c r="G146" s="128">
        <f>SUM(G147:G149)</f>
        <v>5543.8</v>
      </c>
    </row>
    <row r="147" spans="1:7" ht="47.25">
      <c r="A147" s="90" t="s">
        <v>342</v>
      </c>
      <c r="B147" s="8"/>
      <c r="C147" s="86" t="s">
        <v>337</v>
      </c>
      <c r="D147" s="86" t="s">
        <v>382</v>
      </c>
      <c r="E147" s="86" t="s">
        <v>443</v>
      </c>
      <c r="F147" s="86" t="s">
        <v>343</v>
      </c>
      <c r="G147" s="128">
        <v>4667.3</v>
      </c>
    </row>
    <row r="148" spans="1:7" ht="31.5">
      <c r="A148" s="85" t="s">
        <v>344</v>
      </c>
      <c r="B148" s="8"/>
      <c r="C148" s="86" t="s">
        <v>337</v>
      </c>
      <c r="D148" s="86" t="s">
        <v>382</v>
      </c>
      <c r="E148" s="86" t="s">
        <v>443</v>
      </c>
      <c r="F148" s="86" t="s">
        <v>345</v>
      </c>
      <c r="G148" s="128">
        <v>804.4</v>
      </c>
    </row>
    <row r="149" spans="1:7">
      <c r="A149" s="85" t="s">
        <v>354</v>
      </c>
      <c r="B149" s="8"/>
      <c r="C149" s="86" t="s">
        <v>337</v>
      </c>
      <c r="D149" s="86" t="s">
        <v>382</v>
      </c>
      <c r="E149" s="86" t="s">
        <v>443</v>
      </c>
      <c r="F149" s="86" t="s">
        <v>355</v>
      </c>
      <c r="G149" s="128">
        <v>72.099999999999994</v>
      </c>
    </row>
    <row r="150" spans="1:7">
      <c r="A150" s="90" t="s">
        <v>444</v>
      </c>
      <c r="B150" s="1"/>
      <c r="C150" s="1" t="s">
        <v>337</v>
      </c>
      <c r="D150" s="1" t="s">
        <v>445</v>
      </c>
      <c r="E150" s="1"/>
      <c r="F150" s="1"/>
      <c r="G150" s="127">
        <f t="shared" ref="G150:G151" si="22">SUM(G151)</f>
        <v>20361.100000000002</v>
      </c>
    </row>
    <row r="151" spans="1:7" ht="31.5">
      <c r="A151" s="90" t="s">
        <v>446</v>
      </c>
      <c r="B151" s="1"/>
      <c r="C151" s="1" t="s">
        <v>337</v>
      </c>
      <c r="D151" s="1" t="s">
        <v>445</v>
      </c>
      <c r="E151" s="1" t="s">
        <v>447</v>
      </c>
      <c r="F151" s="1"/>
      <c r="G151" s="127">
        <f t="shared" si="22"/>
        <v>20361.100000000002</v>
      </c>
    </row>
    <row r="152" spans="1:7" ht="31.5">
      <c r="A152" s="90" t="s">
        <v>448</v>
      </c>
      <c r="B152" s="1"/>
      <c r="C152" s="1" t="s">
        <v>337</v>
      </c>
      <c r="D152" s="1" t="s">
        <v>445</v>
      </c>
      <c r="E152" s="1" t="s">
        <v>449</v>
      </c>
      <c r="F152" s="1"/>
      <c r="G152" s="127">
        <f>SUM(G153,G156)</f>
        <v>20361.100000000002</v>
      </c>
    </row>
    <row r="153" spans="1:7">
      <c r="A153" s="90" t="s">
        <v>419</v>
      </c>
      <c r="B153" s="1"/>
      <c r="C153" s="1" t="s">
        <v>337</v>
      </c>
      <c r="D153" s="1" t="s">
        <v>445</v>
      </c>
      <c r="E153" s="1" t="s">
        <v>450</v>
      </c>
      <c r="F153" s="1"/>
      <c r="G153" s="127">
        <f t="shared" ref="G153" si="23">SUM(G154)</f>
        <v>42.4</v>
      </c>
    </row>
    <row r="154" spans="1:7" ht="31.5">
      <c r="A154" s="90" t="s">
        <v>451</v>
      </c>
      <c r="B154" s="1"/>
      <c r="C154" s="1" t="s">
        <v>337</v>
      </c>
      <c r="D154" s="1" t="s">
        <v>445</v>
      </c>
      <c r="E154" s="1" t="s">
        <v>452</v>
      </c>
      <c r="F154" s="1"/>
      <c r="G154" s="127">
        <f>SUM(G155)</f>
        <v>42.4</v>
      </c>
    </row>
    <row r="155" spans="1:7" ht="31.5">
      <c r="A155" s="90" t="s">
        <v>344</v>
      </c>
      <c r="B155" s="1"/>
      <c r="C155" s="1" t="s">
        <v>337</v>
      </c>
      <c r="D155" s="1" t="s">
        <v>445</v>
      </c>
      <c r="E155" s="1" t="s">
        <v>452</v>
      </c>
      <c r="F155" s="1" t="s">
        <v>345</v>
      </c>
      <c r="G155" s="127">
        <v>42.4</v>
      </c>
    </row>
    <row r="156" spans="1:7" ht="31.5">
      <c r="A156" s="90" t="s">
        <v>453</v>
      </c>
      <c r="B156" s="1"/>
      <c r="C156" s="1" t="s">
        <v>337</v>
      </c>
      <c r="D156" s="1" t="s">
        <v>445</v>
      </c>
      <c r="E156" s="1" t="s">
        <v>454</v>
      </c>
      <c r="F156" s="1"/>
      <c r="G156" s="127">
        <f>SUM(G157:G159)</f>
        <v>20318.7</v>
      </c>
    </row>
    <row r="157" spans="1:7" ht="47.25">
      <c r="A157" s="90" t="s">
        <v>342</v>
      </c>
      <c r="B157" s="1"/>
      <c r="C157" s="1" t="s">
        <v>337</v>
      </c>
      <c r="D157" s="1" t="s">
        <v>445</v>
      </c>
      <c r="E157" s="1" t="s">
        <v>454</v>
      </c>
      <c r="F157" s="1" t="s">
        <v>343</v>
      </c>
      <c r="G157" s="127">
        <v>17198.099999999999</v>
      </c>
    </row>
    <row r="158" spans="1:7" ht="31.5">
      <c r="A158" s="90" t="s">
        <v>344</v>
      </c>
      <c r="B158" s="1"/>
      <c r="C158" s="1" t="s">
        <v>337</v>
      </c>
      <c r="D158" s="1" t="s">
        <v>445</v>
      </c>
      <c r="E158" s="1" t="s">
        <v>454</v>
      </c>
      <c r="F158" s="1" t="s">
        <v>345</v>
      </c>
      <c r="G158" s="127">
        <v>3064.2</v>
      </c>
    </row>
    <row r="159" spans="1:7">
      <c r="A159" s="90" t="s">
        <v>354</v>
      </c>
      <c r="B159" s="1"/>
      <c r="C159" s="1" t="s">
        <v>337</v>
      </c>
      <c r="D159" s="1" t="s">
        <v>445</v>
      </c>
      <c r="E159" s="1" t="s">
        <v>454</v>
      </c>
      <c r="F159" s="1" t="s">
        <v>355</v>
      </c>
      <c r="G159" s="127">
        <v>56.4</v>
      </c>
    </row>
    <row r="160" spans="1:7" ht="31.5">
      <c r="A160" s="90" t="s">
        <v>455</v>
      </c>
      <c r="B160" s="1"/>
      <c r="C160" s="1" t="s">
        <v>337</v>
      </c>
      <c r="D160" s="1" t="s">
        <v>456</v>
      </c>
      <c r="E160" s="1"/>
      <c r="F160" s="1"/>
      <c r="G160" s="127">
        <f t="shared" ref="G160" si="24">SUM(G161)+G173</f>
        <v>2719.6</v>
      </c>
    </row>
    <row r="161" spans="1:7" ht="31.5">
      <c r="A161" s="90" t="s">
        <v>446</v>
      </c>
      <c r="B161" s="1"/>
      <c r="C161" s="1" t="s">
        <v>337</v>
      </c>
      <c r="D161" s="1" t="s">
        <v>456</v>
      </c>
      <c r="E161" s="1" t="s">
        <v>447</v>
      </c>
      <c r="F161" s="1"/>
      <c r="G161" s="127">
        <f t="shared" ref="G161" si="25">SUM(G162+G166)+G170</f>
        <v>2719.6</v>
      </c>
    </row>
    <row r="162" spans="1:7" ht="31.5">
      <c r="A162" s="90" t="s">
        <v>448</v>
      </c>
      <c r="B162" s="1"/>
      <c r="C162" s="1" t="s">
        <v>337</v>
      </c>
      <c r="D162" s="1" t="s">
        <v>456</v>
      </c>
      <c r="E162" s="1" t="s">
        <v>449</v>
      </c>
      <c r="F162" s="1"/>
      <c r="G162" s="127">
        <f t="shared" ref="G162:G164" si="26">SUM(G163)</f>
        <v>2184.9</v>
      </c>
    </row>
    <row r="163" spans="1:7">
      <c r="A163" s="90" t="s">
        <v>419</v>
      </c>
      <c r="B163" s="1"/>
      <c r="C163" s="1" t="s">
        <v>337</v>
      </c>
      <c r="D163" s="1" t="s">
        <v>456</v>
      </c>
      <c r="E163" s="1" t="s">
        <v>450</v>
      </c>
      <c r="F163" s="1"/>
      <c r="G163" s="127">
        <f t="shared" si="26"/>
        <v>2184.9</v>
      </c>
    </row>
    <row r="164" spans="1:7" ht="31.5">
      <c r="A164" s="90" t="s">
        <v>457</v>
      </c>
      <c r="B164" s="1"/>
      <c r="C164" s="1" t="s">
        <v>337</v>
      </c>
      <c r="D164" s="1" t="s">
        <v>456</v>
      </c>
      <c r="E164" s="1" t="s">
        <v>458</v>
      </c>
      <c r="F164" s="1"/>
      <c r="G164" s="127">
        <f t="shared" si="26"/>
        <v>2184.9</v>
      </c>
    </row>
    <row r="165" spans="1:7" ht="31.5">
      <c r="A165" s="90" t="s">
        <v>344</v>
      </c>
      <c r="B165" s="1"/>
      <c r="C165" s="1" t="s">
        <v>337</v>
      </c>
      <c r="D165" s="1" t="s">
        <v>456</v>
      </c>
      <c r="E165" s="1" t="s">
        <v>458</v>
      </c>
      <c r="F165" s="1" t="s">
        <v>345</v>
      </c>
      <c r="G165" s="127">
        <v>2184.9</v>
      </c>
    </row>
    <row r="166" spans="1:7" ht="47.25">
      <c r="A166" s="90" t="s">
        <v>459</v>
      </c>
      <c r="B166" s="1"/>
      <c r="C166" s="1" t="s">
        <v>337</v>
      </c>
      <c r="D166" s="1" t="s">
        <v>456</v>
      </c>
      <c r="E166" s="1" t="s">
        <v>460</v>
      </c>
      <c r="F166" s="1"/>
      <c r="G166" s="127">
        <f t="shared" ref="G166:G168" si="27">SUM(G167)</f>
        <v>317.5</v>
      </c>
    </row>
    <row r="167" spans="1:7">
      <c r="A167" s="90" t="s">
        <v>419</v>
      </c>
      <c r="B167" s="1"/>
      <c r="C167" s="1" t="s">
        <v>337</v>
      </c>
      <c r="D167" s="1" t="s">
        <v>456</v>
      </c>
      <c r="E167" s="1" t="s">
        <v>461</v>
      </c>
      <c r="F167" s="1"/>
      <c r="G167" s="127">
        <f t="shared" si="27"/>
        <v>317.5</v>
      </c>
    </row>
    <row r="168" spans="1:7" ht="31.5">
      <c r="A168" s="90" t="s">
        <v>451</v>
      </c>
      <c r="B168" s="1"/>
      <c r="C168" s="1" t="s">
        <v>337</v>
      </c>
      <c r="D168" s="1" t="s">
        <v>456</v>
      </c>
      <c r="E168" s="1" t="s">
        <v>462</v>
      </c>
      <c r="F168" s="1"/>
      <c r="G168" s="127">
        <f t="shared" si="27"/>
        <v>317.5</v>
      </c>
    </row>
    <row r="169" spans="1:7" ht="31.5">
      <c r="A169" s="90" t="s">
        <v>344</v>
      </c>
      <c r="B169" s="1"/>
      <c r="C169" s="1" t="s">
        <v>337</v>
      </c>
      <c r="D169" s="1" t="s">
        <v>456</v>
      </c>
      <c r="E169" s="1" t="s">
        <v>462</v>
      </c>
      <c r="F169" s="1" t="s">
        <v>345</v>
      </c>
      <c r="G169" s="127">
        <v>317.5</v>
      </c>
    </row>
    <row r="170" spans="1:7" ht="31.5">
      <c r="A170" s="90" t="s">
        <v>463</v>
      </c>
      <c r="B170" s="1"/>
      <c r="C170" s="1" t="s">
        <v>337</v>
      </c>
      <c r="D170" s="1" t="s">
        <v>456</v>
      </c>
      <c r="E170" s="1" t="s">
        <v>464</v>
      </c>
      <c r="F170" s="1"/>
      <c r="G170" s="127">
        <f t="shared" ref="G170:G171" si="28">SUM(G171)</f>
        <v>217.2</v>
      </c>
    </row>
    <row r="171" spans="1:7">
      <c r="A171" s="90" t="s">
        <v>419</v>
      </c>
      <c r="B171" s="1"/>
      <c r="C171" s="1" t="s">
        <v>337</v>
      </c>
      <c r="D171" s="1" t="s">
        <v>456</v>
      </c>
      <c r="E171" s="1" t="s">
        <v>465</v>
      </c>
      <c r="F171" s="1"/>
      <c r="G171" s="127">
        <f t="shared" si="28"/>
        <v>217.2</v>
      </c>
    </row>
    <row r="172" spans="1:7" ht="31.5">
      <c r="A172" s="90" t="s">
        <v>344</v>
      </c>
      <c r="B172" s="1"/>
      <c r="C172" s="1" t="s">
        <v>337</v>
      </c>
      <c r="D172" s="1" t="s">
        <v>456</v>
      </c>
      <c r="E172" s="1" t="s">
        <v>465</v>
      </c>
      <c r="F172" s="1" t="s">
        <v>345</v>
      </c>
      <c r="G172" s="127">
        <v>217.2</v>
      </c>
    </row>
    <row r="173" spans="1:7" hidden="1">
      <c r="A173" s="90" t="s">
        <v>338</v>
      </c>
      <c r="B173" s="1"/>
      <c r="C173" s="1" t="s">
        <v>337</v>
      </c>
      <c r="D173" s="1" t="s">
        <v>456</v>
      </c>
      <c r="E173" s="1" t="s">
        <v>339</v>
      </c>
      <c r="F173" s="1"/>
      <c r="G173" s="127">
        <f t="shared" ref="G173" si="29">SUM(G174)</f>
        <v>0</v>
      </c>
    </row>
    <row r="174" spans="1:7" ht="31.5" hidden="1">
      <c r="A174" s="90" t="s">
        <v>466</v>
      </c>
      <c r="B174" s="1"/>
      <c r="C174" s="1" t="s">
        <v>337</v>
      </c>
      <c r="D174" s="1" t="s">
        <v>456</v>
      </c>
      <c r="E174" s="1" t="s">
        <v>467</v>
      </c>
      <c r="F174" s="1"/>
      <c r="G174" s="127">
        <f>SUM(G175)</f>
        <v>0</v>
      </c>
    </row>
    <row r="175" spans="1:7" ht="31.5" hidden="1">
      <c r="A175" s="90" t="s">
        <v>344</v>
      </c>
      <c r="B175" s="1"/>
      <c r="C175" s="1" t="s">
        <v>337</v>
      </c>
      <c r="D175" s="1" t="s">
        <v>456</v>
      </c>
      <c r="E175" s="1" t="s">
        <v>467</v>
      </c>
      <c r="F175" s="1" t="s">
        <v>345</v>
      </c>
      <c r="G175" s="127">
        <v>0</v>
      </c>
    </row>
    <row r="176" spans="1:7" ht="31.5" hidden="1">
      <c r="A176" s="85" t="s">
        <v>358</v>
      </c>
      <c r="B176" s="8"/>
      <c r="C176" s="1" t="s">
        <v>337</v>
      </c>
      <c r="D176" s="1" t="s">
        <v>445</v>
      </c>
      <c r="E176" s="9" t="s">
        <v>468</v>
      </c>
      <c r="F176" s="9"/>
      <c r="G176" s="128">
        <f>G177</f>
        <v>0</v>
      </c>
    </row>
    <row r="177" spans="1:7" hidden="1">
      <c r="A177" s="85" t="s">
        <v>354</v>
      </c>
      <c r="B177" s="8"/>
      <c r="C177" s="1" t="s">
        <v>337</v>
      </c>
      <c r="D177" s="1" t="s">
        <v>445</v>
      </c>
      <c r="E177" s="9" t="s">
        <v>468</v>
      </c>
      <c r="F177" s="9">
        <v>800</v>
      </c>
      <c r="G177" s="128"/>
    </row>
    <row r="178" spans="1:7">
      <c r="A178" s="85" t="s">
        <v>469</v>
      </c>
      <c r="B178" s="8"/>
      <c r="C178" s="86" t="s">
        <v>382</v>
      </c>
      <c r="D178" s="9"/>
      <c r="E178" s="9"/>
      <c r="F178" s="9"/>
      <c r="G178" s="128">
        <f>SUM(G221)+G179+G200</f>
        <v>517386.4</v>
      </c>
    </row>
    <row r="179" spans="1:7">
      <c r="A179" s="90" t="s">
        <v>470</v>
      </c>
      <c r="B179" s="1"/>
      <c r="C179" s="1" t="s">
        <v>382</v>
      </c>
      <c r="D179" s="1" t="s">
        <v>471</v>
      </c>
      <c r="E179" s="1"/>
      <c r="F179" s="1"/>
      <c r="G179" s="127">
        <f>SUM(G180)+G195+G188</f>
        <v>234955.10000000003</v>
      </c>
    </row>
    <row r="180" spans="1:7" ht="31.5">
      <c r="A180" s="94" t="s">
        <v>472</v>
      </c>
      <c r="B180" s="1"/>
      <c r="C180" s="1" t="s">
        <v>382</v>
      </c>
      <c r="D180" s="1" t="s">
        <v>471</v>
      </c>
      <c r="E180" s="1" t="s">
        <v>473</v>
      </c>
      <c r="F180" s="1"/>
      <c r="G180" s="127">
        <f>SUM(G183)+G181</f>
        <v>142906.70000000001</v>
      </c>
    </row>
    <row r="181" spans="1:7">
      <c r="A181" s="94" t="s">
        <v>419</v>
      </c>
      <c r="B181" s="1"/>
      <c r="C181" s="1" t="s">
        <v>382</v>
      </c>
      <c r="D181" s="1" t="s">
        <v>471</v>
      </c>
      <c r="E181" s="95" t="s">
        <v>474</v>
      </c>
      <c r="F181" s="1"/>
      <c r="G181" s="127">
        <f>SUM(G182)</f>
        <v>295</v>
      </c>
    </row>
    <row r="182" spans="1:7" ht="31.5">
      <c r="A182" s="94" t="s">
        <v>344</v>
      </c>
      <c r="B182" s="1"/>
      <c r="C182" s="1" t="s">
        <v>382</v>
      </c>
      <c r="D182" s="1" t="s">
        <v>471</v>
      </c>
      <c r="E182" s="95" t="s">
        <v>474</v>
      </c>
      <c r="F182" s="1" t="s">
        <v>345</v>
      </c>
      <c r="G182" s="127">
        <v>295</v>
      </c>
    </row>
    <row r="183" spans="1:7" ht="47.25">
      <c r="A183" s="90" t="s">
        <v>475</v>
      </c>
      <c r="B183" s="1"/>
      <c r="C183" s="1" t="s">
        <v>382</v>
      </c>
      <c r="D183" s="1" t="s">
        <v>471</v>
      </c>
      <c r="E183" s="1" t="s">
        <v>476</v>
      </c>
      <c r="F183" s="1"/>
      <c r="G183" s="127">
        <f>SUM(G184+G186)</f>
        <v>142611.70000000001</v>
      </c>
    </row>
    <row r="184" spans="1:7">
      <c r="A184" s="90" t="s">
        <v>477</v>
      </c>
      <c r="B184" s="1"/>
      <c r="C184" s="1" t="s">
        <v>382</v>
      </c>
      <c r="D184" s="1" t="s">
        <v>471</v>
      </c>
      <c r="E184" s="1" t="s">
        <v>478</v>
      </c>
      <c r="F184" s="1"/>
      <c r="G184" s="127">
        <f>SUM(G185)</f>
        <v>67334</v>
      </c>
    </row>
    <row r="185" spans="1:7">
      <c r="A185" s="90" t="s">
        <v>354</v>
      </c>
      <c r="B185" s="1"/>
      <c r="C185" s="1" t="s">
        <v>382</v>
      </c>
      <c r="D185" s="1" t="s">
        <v>471</v>
      </c>
      <c r="E185" s="1" t="s">
        <v>478</v>
      </c>
      <c r="F185" s="1" t="s">
        <v>355</v>
      </c>
      <c r="G185" s="127">
        <v>67334</v>
      </c>
    </row>
    <row r="186" spans="1:7">
      <c r="A186" s="90" t="s">
        <v>479</v>
      </c>
      <c r="B186" s="1"/>
      <c r="C186" s="1" t="s">
        <v>382</v>
      </c>
      <c r="D186" s="1" t="s">
        <v>471</v>
      </c>
      <c r="E186" s="1" t="s">
        <v>480</v>
      </c>
      <c r="F186" s="1"/>
      <c r="G186" s="127">
        <f>SUM(G187)</f>
        <v>75277.7</v>
      </c>
    </row>
    <row r="187" spans="1:7">
      <c r="A187" s="90" t="s">
        <v>354</v>
      </c>
      <c r="B187" s="1"/>
      <c r="C187" s="1" t="s">
        <v>382</v>
      </c>
      <c r="D187" s="1" t="s">
        <v>471</v>
      </c>
      <c r="E187" s="1" t="s">
        <v>480</v>
      </c>
      <c r="F187" s="1" t="s">
        <v>355</v>
      </c>
      <c r="G187" s="127">
        <v>75277.7</v>
      </c>
    </row>
    <row r="188" spans="1:7" ht="31.5">
      <c r="A188" s="90" t="s">
        <v>406</v>
      </c>
      <c r="B188" s="1"/>
      <c r="C188" s="1" t="s">
        <v>382</v>
      </c>
      <c r="D188" s="1" t="s">
        <v>471</v>
      </c>
      <c r="E188" s="1" t="s">
        <v>407</v>
      </c>
      <c r="F188" s="1"/>
      <c r="G188" s="127">
        <f t="shared" ref="G188" si="30">SUM(G189)+G194</f>
        <v>92048.400000000009</v>
      </c>
    </row>
    <row r="189" spans="1:7" ht="47.25">
      <c r="A189" s="90" t="s">
        <v>408</v>
      </c>
      <c r="B189" s="1"/>
      <c r="C189" s="1" t="s">
        <v>382</v>
      </c>
      <c r="D189" s="1" t="s">
        <v>471</v>
      </c>
      <c r="E189" s="1" t="s">
        <v>409</v>
      </c>
      <c r="F189" s="1"/>
      <c r="G189" s="127">
        <f t="shared" ref="G189:G190" si="31">SUM(G190)</f>
        <v>82476.800000000003</v>
      </c>
    </row>
    <row r="190" spans="1:7" ht="31.5">
      <c r="A190" s="90" t="s">
        <v>410</v>
      </c>
      <c r="B190" s="1"/>
      <c r="C190" s="1" t="s">
        <v>382</v>
      </c>
      <c r="D190" s="1" t="s">
        <v>471</v>
      </c>
      <c r="E190" s="1" t="s">
        <v>411</v>
      </c>
      <c r="F190" s="1"/>
      <c r="G190" s="127">
        <f t="shared" si="31"/>
        <v>82476.800000000003</v>
      </c>
    </row>
    <row r="191" spans="1:7" ht="31.5">
      <c r="A191" s="90" t="s">
        <v>344</v>
      </c>
      <c r="B191" s="1"/>
      <c r="C191" s="1" t="s">
        <v>382</v>
      </c>
      <c r="D191" s="1" t="s">
        <v>471</v>
      </c>
      <c r="E191" s="1" t="s">
        <v>411</v>
      </c>
      <c r="F191" s="1">
        <v>200</v>
      </c>
      <c r="G191" s="127">
        <v>82476.800000000003</v>
      </c>
    </row>
    <row r="192" spans="1:7" ht="31.5">
      <c r="A192" s="85" t="s">
        <v>412</v>
      </c>
      <c r="B192" s="1"/>
      <c r="C192" s="1" t="s">
        <v>382</v>
      </c>
      <c r="D192" s="1" t="s">
        <v>471</v>
      </c>
      <c r="E192" s="1" t="s">
        <v>413</v>
      </c>
      <c r="F192" s="1"/>
      <c r="G192" s="127">
        <f t="shared" ref="G192:G193" si="32">SUM(G193)</f>
        <v>9571.6</v>
      </c>
    </row>
    <row r="193" spans="1:7" ht="31.5">
      <c r="A193" s="90" t="s">
        <v>410</v>
      </c>
      <c r="B193" s="1"/>
      <c r="C193" s="1" t="s">
        <v>382</v>
      </c>
      <c r="D193" s="1" t="s">
        <v>471</v>
      </c>
      <c r="E193" s="1" t="s">
        <v>414</v>
      </c>
      <c r="F193" s="1"/>
      <c r="G193" s="127">
        <f t="shared" si="32"/>
        <v>9571.6</v>
      </c>
    </row>
    <row r="194" spans="1:7">
      <c r="A194" s="90" t="s">
        <v>354</v>
      </c>
      <c r="B194" s="1"/>
      <c r="C194" s="1" t="s">
        <v>382</v>
      </c>
      <c r="D194" s="1" t="s">
        <v>471</v>
      </c>
      <c r="E194" s="1" t="s">
        <v>414</v>
      </c>
      <c r="F194" s="1" t="s">
        <v>355</v>
      </c>
      <c r="G194" s="127">
        <v>9571.6</v>
      </c>
    </row>
    <row r="195" spans="1:7" ht="31.5" hidden="1">
      <c r="A195" s="85" t="s">
        <v>481</v>
      </c>
      <c r="B195" s="9"/>
      <c r="C195" s="1" t="s">
        <v>382</v>
      </c>
      <c r="D195" s="1" t="s">
        <v>471</v>
      </c>
      <c r="E195" s="9" t="s">
        <v>482</v>
      </c>
      <c r="F195" s="9"/>
      <c r="G195" s="128">
        <f t="shared" ref="G195:G197" si="33">SUM(G196)</f>
        <v>0</v>
      </c>
    </row>
    <row r="196" spans="1:7" hidden="1">
      <c r="A196" s="85" t="s">
        <v>483</v>
      </c>
      <c r="B196" s="8"/>
      <c r="C196" s="1" t="s">
        <v>382</v>
      </c>
      <c r="D196" s="1" t="s">
        <v>471</v>
      </c>
      <c r="E196" s="9" t="s">
        <v>484</v>
      </c>
      <c r="F196" s="9"/>
      <c r="G196" s="128">
        <f t="shared" si="33"/>
        <v>0</v>
      </c>
    </row>
    <row r="197" spans="1:7" hidden="1">
      <c r="A197" s="85" t="s">
        <v>419</v>
      </c>
      <c r="B197" s="8"/>
      <c r="C197" s="1" t="s">
        <v>382</v>
      </c>
      <c r="D197" s="1" t="s">
        <v>471</v>
      </c>
      <c r="E197" s="9" t="s">
        <v>485</v>
      </c>
      <c r="F197" s="9"/>
      <c r="G197" s="128">
        <f t="shared" si="33"/>
        <v>0</v>
      </c>
    </row>
    <row r="198" spans="1:7" ht="47.25" hidden="1">
      <c r="A198" s="85" t="s">
        <v>486</v>
      </c>
      <c r="B198" s="8"/>
      <c r="C198" s="1" t="s">
        <v>382</v>
      </c>
      <c r="D198" s="1" t="s">
        <v>471</v>
      </c>
      <c r="E198" s="9" t="s">
        <v>487</v>
      </c>
      <c r="F198" s="9"/>
      <c r="G198" s="128">
        <f>SUM(G199)</f>
        <v>0</v>
      </c>
    </row>
    <row r="199" spans="1:7" ht="31.5" hidden="1">
      <c r="A199" s="85" t="s">
        <v>344</v>
      </c>
      <c r="B199" s="8"/>
      <c r="C199" s="1" t="s">
        <v>382</v>
      </c>
      <c r="D199" s="1" t="s">
        <v>471</v>
      </c>
      <c r="E199" s="9" t="s">
        <v>487</v>
      </c>
      <c r="F199" s="9">
        <v>200</v>
      </c>
      <c r="G199" s="128"/>
    </row>
    <row r="200" spans="1:7">
      <c r="A200" s="90" t="s">
        <v>488</v>
      </c>
      <c r="B200" s="1"/>
      <c r="C200" s="1" t="s">
        <v>382</v>
      </c>
      <c r="D200" s="1" t="s">
        <v>445</v>
      </c>
      <c r="E200" s="1"/>
      <c r="F200" s="1"/>
      <c r="G200" s="127">
        <f>SUM(G204+G212)+G201+G209</f>
        <v>258964.9</v>
      </c>
    </row>
    <row r="201" spans="1:7" ht="31.5">
      <c r="A201" s="96" t="s">
        <v>489</v>
      </c>
      <c r="B201" s="1"/>
      <c r="C201" s="1" t="s">
        <v>382</v>
      </c>
      <c r="D201" s="1" t="s">
        <v>445</v>
      </c>
      <c r="E201" s="1" t="s">
        <v>490</v>
      </c>
      <c r="F201" s="1"/>
      <c r="G201" s="127">
        <f>SUM(G202)</f>
        <v>11725</v>
      </c>
    </row>
    <row r="202" spans="1:7">
      <c r="A202" s="90" t="s">
        <v>419</v>
      </c>
      <c r="B202" s="1"/>
      <c r="C202" s="1" t="s">
        <v>382</v>
      </c>
      <c r="D202" s="1" t="s">
        <v>445</v>
      </c>
      <c r="E202" s="1" t="s">
        <v>491</v>
      </c>
      <c r="F202" s="1"/>
      <c r="G202" s="127">
        <f>SUM(G203)</f>
        <v>11725</v>
      </c>
    </row>
    <row r="203" spans="1:7" ht="31.5">
      <c r="A203" s="90" t="s">
        <v>344</v>
      </c>
      <c r="B203" s="1"/>
      <c r="C203" s="1" t="s">
        <v>382</v>
      </c>
      <c r="D203" s="1" t="s">
        <v>445</v>
      </c>
      <c r="E203" s="1" t="s">
        <v>491</v>
      </c>
      <c r="F203" s="1" t="s">
        <v>345</v>
      </c>
      <c r="G203" s="127">
        <v>11725</v>
      </c>
    </row>
    <row r="204" spans="1:7" ht="31.5">
      <c r="A204" s="94" t="s">
        <v>492</v>
      </c>
      <c r="B204" s="1"/>
      <c r="C204" s="1" t="s">
        <v>382</v>
      </c>
      <c r="D204" s="1" t="s">
        <v>445</v>
      </c>
      <c r="E204" s="1" t="s">
        <v>493</v>
      </c>
      <c r="F204" s="1"/>
      <c r="G204" s="127">
        <f t="shared" ref="G204" si="34">SUM(G205)+G207</f>
        <v>40205.700000000004</v>
      </c>
    </row>
    <row r="205" spans="1:7">
      <c r="A205" s="94" t="s">
        <v>419</v>
      </c>
      <c r="B205" s="1"/>
      <c r="C205" s="1" t="s">
        <v>382</v>
      </c>
      <c r="D205" s="1" t="s">
        <v>445</v>
      </c>
      <c r="E205" s="1" t="s">
        <v>494</v>
      </c>
      <c r="F205" s="1"/>
      <c r="G205" s="127">
        <f>SUM(G206)</f>
        <v>6779.9</v>
      </c>
    </row>
    <row r="206" spans="1:7" ht="31.5">
      <c r="A206" s="94" t="s">
        <v>344</v>
      </c>
      <c r="B206" s="1"/>
      <c r="C206" s="1" t="s">
        <v>382</v>
      </c>
      <c r="D206" s="1" t="s">
        <v>445</v>
      </c>
      <c r="E206" s="1" t="s">
        <v>494</v>
      </c>
      <c r="F206" s="1" t="s">
        <v>345</v>
      </c>
      <c r="G206" s="127">
        <v>6779.9</v>
      </c>
    </row>
    <row r="207" spans="1:7" ht="31.5">
      <c r="A207" s="94" t="s">
        <v>495</v>
      </c>
      <c r="B207" s="1"/>
      <c r="C207" s="1" t="s">
        <v>382</v>
      </c>
      <c r="D207" s="1" t="s">
        <v>445</v>
      </c>
      <c r="E207" s="95" t="s">
        <v>496</v>
      </c>
      <c r="F207" s="1"/>
      <c r="G207" s="127">
        <f>SUM(G208)</f>
        <v>33425.800000000003</v>
      </c>
    </row>
    <row r="208" spans="1:7" ht="31.5">
      <c r="A208" s="94" t="s">
        <v>344</v>
      </c>
      <c r="B208" s="1"/>
      <c r="C208" s="1" t="s">
        <v>382</v>
      </c>
      <c r="D208" s="1" t="s">
        <v>445</v>
      </c>
      <c r="E208" s="95" t="s">
        <v>496</v>
      </c>
      <c r="F208" s="1" t="s">
        <v>345</v>
      </c>
      <c r="G208" s="127">
        <v>33425.800000000003</v>
      </c>
    </row>
    <row r="209" spans="1:7" ht="31.5" hidden="1">
      <c r="A209" s="94" t="s">
        <v>497</v>
      </c>
      <c r="B209" s="1"/>
      <c r="C209" s="1" t="s">
        <v>382</v>
      </c>
      <c r="D209" s="1" t="s">
        <v>445</v>
      </c>
      <c r="E209" s="95" t="s">
        <v>498</v>
      </c>
      <c r="F209" s="1"/>
      <c r="G209" s="127"/>
    </row>
    <row r="210" spans="1:7" hidden="1">
      <c r="A210" s="94" t="s">
        <v>419</v>
      </c>
      <c r="B210" s="1"/>
      <c r="C210" s="1" t="s">
        <v>382</v>
      </c>
      <c r="D210" s="1" t="s">
        <v>445</v>
      </c>
      <c r="E210" s="95" t="s">
        <v>499</v>
      </c>
      <c r="F210" s="1"/>
      <c r="G210" s="127"/>
    </row>
    <row r="211" spans="1:7" ht="31.5" hidden="1">
      <c r="A211" s="94" t="s">
        <v>344</v>
      </c>
      <c r="B211" s="1"/>
      <c r="C211" s="1" t="s">
        <v>382</v>
      </c>
      <c r="D211" s="1" t="s">
        <v>445</v>
      </c>
      <c r="E211" s="95" t="s">
        <v>499</v>
      </c>
      <c r="F211" s="1" t="s">
        <v>345</v>
      </c>
      <c r="G211" s="127"/>
    </row>
    <row r="212" spans="1:7" ht="31.5">
      <c r="A212" s="94" t="s">
        <v>500</v>
      </c>
      <c r="B212" s="1"/>
      <c r="C212" s="1" t="s">
        <v>382</v>
      </c>
      <c r="D212" s="1" t="s">
        <v>445</v>
      </c>
      <c r="E212" s="1" t="s">
        <v>501</v>
      </c>
      <c r="F212" s="1"/>
      <c r="G212" s="127">
        <f>SUM(G213)+G217</f>
        <v>207034.19999999998</v>
      </c>
    </row>
    <row r="213" spans="1:7">
      <c r="A213" s="94" t="s">
        <v>419</v>
      </c>
      <c r="B213" s="1"/>
      <c r="C213" s="1" t="s">
        <v>382</v>
      </c>
      <c r="D213" s="1" t="s">
        <v>445</v>
      </c>
      <c r="E213" s="1" t="s">
        <v>502</v>
      </c>
      <c r="F213" s="1"/>
      <c r="G213" s="127">
        <f t="shared" ref="G213" si="35">SUM(G214)+G215</f>
        <v>193102.9</v>
      </c>
    </row>
    <row r="214" spans="1:7" ht="31.5">
      <c r="A214" s="94" t="s">
        <v>344</v>
      </c>
      <c r="B214" s="1"/>
      <c r="C214" s="1" t="s">
        <v>382</v>
      </c>
      <c r="D214" s="1" t="s">
        <v>445</v>
      </c>
      <c r="E214" s="1" t="s">
        <v>502</v>
      </c>
      <c r="F214" s="1" t="s">
        <v>345</v>
      </c>
      <c r="G214" s="127">
        <v>99956.2</v>
      </c>
    </row>
    <row r="215" spans="1:7" ht="31.5">
      <c r="A215" s="94" t="s">
        <v>495</v>
      </c>
      <c r="B215" s="1"/>
      <c r="C215" s="1" t="s">
        <v>382</v>
      </c>
      <c r="D215" s="1" t="s">
        <v>445</v>
      </c>
      <c r="E215" s="95" t="s">
        <v>503</v>
      </c>
      <c r="F215" s="1"/>
      <c r="G215" s="127">
        <f>SUM(G216)</f>
        <v>93146.7</v>
      </c>
    </row>
    <row r="216" spans="1:7" ht="31.5">
      <c r="A216" s="94" t="s">
        <v>344</v>
      </c>
      <c r="B216" s="1"/>
      <c r="C216" s="1" t="s">
        <v>382</v>
      </c>
      <c r="D216" s="1" t="s">
        <v>445</v>
      </c>
      <c r="E216" s="95" t="s">
        <v>503</v>
      </c>
      <c r="F216" s="1" t="s">
        <v>345</v>
      </c>
      <c r="G216" s="127">
        <v>93146.7</v>
      </c>
    </row>
    <row r="217" spans="1:7" ht="31.5">
      <c r="A217" s="90" t="s">
        <v>504</v>
      </c>
      <c r="B217" s="1"/>
      <c r="C217" s="1" t="s">
        <v>382</v>
      </c>
      <c r="D217" s="1" t="s">
        <v>445</v>
      </c>
      <c r="E217" s="1" t="s">
        <v>505</v>
      </c>
      <c r="F217" s="1"/>
      <c r="G217" s="127">
        <f t="shared" ref="G217" si="36">SUM(G218)+G219</f>
        <v>13931.3</v>
      </c>
    </row>
    <row r="218" spans="1:7" ht="31.5">
      <c r="A218" s="90" t="s">
        <v>506</v>
      </c>
      <c r="B218" s="1"/>
      <c r="C218" s="1" t="s">
        <v>382</v>
      </c>
      <c r="D218" s="1" t="s">
        <v>445</v>
      </c>
      <c r="E218" s="1" t="s">
        <v>505</v>
      </c>
      <c r="F218" s="1" t="s">
        <v>507</v>
      </c>
      <c r="G218" s="127">
        <v>4118.2</v>
      </c>
    </row>
    <row r="219" spans="1:7" ht="31.5">
      <c r="A219" s="94" t="s">
        <v>508</v>
      </c>
      <c r="B219" s="1"/>
      <c r="C219" s="1" t="s">
        <v>382</v>
      </c>
      <c r="D219" s="1" t="s">
        <v>445</v>
      </c>
      <c r="E219" s="95" t="s">
        <v>509</v>
      </c>
      <c r="F219" s="1"/>
      <c r="G219" s="127">
        <f t="shared" ref="G219" si="37">SUM(G220)</f>
        <v>9813.1</v>
      </c>
    </row>
    <row r="220" spans="1:7" ht="31.5">
      <c r="A220" s="94" t="s">
        <v>506</v>
      </c>
      <c r="B220" s="1"/>
      <c r="C220" s="1" t="s">
        <v>382</v>
      </c>
      <c r="D220" s="1" t="s">
        <v>445</v>
      </c>
      <c r="E220" s="95" t="s">
        <v>509</v>
      </c>
      <c r="F220" s="1" t="s">
        <v>507</v>
      </c>
      <c r="G220" s="127">
        <v>9813.1</v>
      </c>
    </row>
    <row r="221" spans="1:7">
      <c r="A221" s="85" t="s">
        <v>510</v>
      </c>
      <c r="B221" s="8"/>
      <c r="C221" s="86" t="s">
        <v>382</v>
      </c>
      <c r="D221" s="86" t="s">
        <v>511</v>
      </c>
      <c r="E221" s="9"/>
      <c r="F221" s="9"/>
      <c r="G221" s="128">
        <f>SUM(G222+G229+G238+G244+G255+G267)+G262</f>
        <v>23466.400000000001</v>
      </c>
    </row>
    <row r="222" spans="1:7" ht="47.25">
      <c r="A222" s="85" t="s">
        <v>512</v>
      </c>
      <c r="B222" s="8"/>
      <c r="C222" s="86" t="s">
        <v>382</v>
      </c>
      <c r="D222" s="86" t="s">
        <v>511</v>
      </c>
      <c r="E222" s="9" t="s">
        <v>513</v>
      </c>
      <c r="F222" s="9"/>
      <c r="G222" s="128">
        <f t="shared" ref="G222" si="38">SUM(G226)+G223</f>
        <v>300</v>
      </c>
    </row>
    <row r="223" spans="1:7">
      <c r="A223" s="90" t="s">
        <v>419</v>
      </c>
      <c r="B223" s="8"/>
      <c r="C223" s="86" t="s">
        <v>382</v>
      </c>
      <c r="D223" s="86" t="s">
        <v>511</v>
      </c>
      <c r="E223" s="9" t="s">
        <v>514</v>
      </c>
      <c r="F223" s="9"/>
      <c r="G223" s="128">
        <f t="shared" ref="G223:G224" si="39">SUM(G224)</f>
        <v>300</v>
      </c>
    </row>
    <row r="224" spans="1:7" ht="31.5">
      <c r="A224" s="85" t="s">
        <v>515</v>
      </c>
      <c r="B224" s="8"/>
      <c r="C224" s="86" t="s">
        <v>382</v>
      </c>
      <c r="D224" s="86" t="s">
        <v>511</v>
      </c>
      <c r="E224" s="9" t="s">
        <v>516</v>
      </c>
      <c r="F224" s="9"/>
      <c r="G224" s="128">
        <f t="shared" si="39"/>
        <v>300</v>
      </c>
    </row>
    <row r="225" spans="1:7" ht="31.5">
      <c r="A225" s="94" t="s">
        <v>344</v>
      </c>
      <c r="B225" s="8"/>
      <c r="C225" s="86" t="s">
        <v>382</v>
      </c>
      <c r="D225" s="86" t="s">
        <v>511</v>
      </c>
      <c r="E225" s="9" t="s">
        <v>516</v>
      </c>
      <c r="F225" s="9">
        <v>200</v>
      </c>
      <c r="G225" s="128">
        <v>300</v>
      </c>
    </row>
    <row r="226" spans="1:7" ht="47.25" hidden="1">
      <c r="A226" s="85" t="s">
        <v>475</v>
      </c>
      <c r="B226" s="8"/>
      <c r="C226" s="86" t="s">
        <v>382</v>
      </c>
      <c r="D226" s="86" t="s">
        <v>511</v>
      </c>
      <c r="E226" s="86" t="s">
        <v>517</v>
      </c>
      <c r="F226" s="9"/>
      <c r="G226" s="128">
        <f t="shared" ref="G226:G227" si="40">SUM(G227)</f>
        <v>0</v>
      </c>
    </row>
    <row r="227" spans="1:7" ht="31.5" hidden="1">
      <c r="A227" s="85" t="s">
        <v>515</v>
      </c>
      <c r="B227" s="8"/>
      <c r="C227" s="86" t="s">
        <v>382</v>
      </c>
      <c r="D227" s="86" t="s">
        <v>511</v>
      </c>
      <c r="E227" s="86" t="s">
        <v>518</v>
      </c>
      <c r="F227" s="86"/>
      <c r="G227" s="128">
        <f t="shared" si="40"/>
        <v>0</v>
      </c>
    </row>
    <row r="228" spans="1:7" hidden="1">
      <c r="A228" s="85" t="s">
        <v>354</v>
      </c>
      <c r="B228" s="8"/>
      <c r="C228" s="86" t="s">
        <v>382</v>
      </c>
      <c r="D228" s="86" t="s">
        <v>511</v>
      </c>
      <c r="E228" s="86" t="s">
        <v>518</v>
      </c>
      <c r="F228" s="86" t="s">
        <v>355</v>
      </c>
      <c r="G228" s="128"/>
    </row>
    <row r="229" spans="1:7" ht="31.5">
      <c r="A229" s="85" t="s">
        <v>519</v>
      </c>
      <c r="B229" s="8"/>
      <c r="C229" s="86" t="s">
        <v>382</v>
      </c>
      <c r="D229" s="86" t="s">
        <v>511</v>
      </c>
      <c r="E229" s="86" t="s">
        <v>520</v>
      </c>
      <c r="F229" s="9"/>
      <c r="G229" s="128">
        <f>SUM(G230)+G232</f>
        <v>4310</v>
      </c>
    </row>
    <row r="230" spans="1:7" ht="31.5" hidden="1">
      <c r="A230" s="85" t="s">
        <v>358</v>
      </c>
      <c r="B230" s="8"/>
      <c r="C230" s="86" t="s">
        <v>382</v>
      </c>
      <c r="D230" s="86" t="s">
        <v>511</v>
      </c>
      <c r="E230" s="86" t="s">
        <v>521</v>
      </c>
      <c r="F230" s="9"/>
      <c r="G230" s="128">
        <f>SUM(G231)</f>
        <v>0</v>
      </c>
    </row>
    <row r="231" spans="1:7" ht="31.5" hidden="1">
      <c r="A231" s="94" t="s">
        <v>344</v>
      </c>
      <c r="B231" s="8"/>
      <c r="C231" s="86" t="s">
        <v>382</v>
      </c>
      <c r="D231" s="86" t="s">
        <v>511</v>
      </c>
      <c r="E231" s="86" t="s">
        <v>521</v>
      </c>
      <c r="F231" s="9">
        <v>200</v>
      </c>
      <c r="G231" s="128"/>
    </row>
    <row r="232" spans="1:7" ht="31.5">
      <c r="A232" s="85" t="s">
        <v>522</v>
      </c>
      <c r="B232" s="8"/>
      <c r="C232" s="86" t="s">
        <v>382</v>
      </c>
      <c r="D232" s="86" t="s">
        <v>511</v>
      </c>
      <c r="E232" s="86" t="s">
        <v>523</v>
      </c>
      <c r="F232" s="9"/>
      <c r="G232" s="128">
        <f>SUM(G233)+G235</f>
        <v>4310</v>
      </c>
    </row>
    <row r="233" spans="1:7" ht="31.5">
      <c r="A233" s="85" t="s">
        <v>524</v>
      </c>
      <c r="B233" s="8"/>
      <c r="C233" s="86" t="s">
        <v>382</v>
      </c>
      <c r="D233" s="86" t="s">
        <v>511</v>
      </c>
      <c r="E233" s="86" t="s">
        <v>525</v>
      </c>
      <c r="F233" s="86"/>
      <c r="G233" s="128">
        <f>SUM(G234)</f>
        <v>4010</v>
      </c>
    </row>
    <row r="234" spans="1:7" ht="31.5">
      <c r="A234" s="85" t="s">
        <v>425</v>
      </c>
      <c r="B234" s="8"/>
      <c r="C234" s="86" t="s">
        <v>382</v>
      </c>
      <c r="D234" s="86" t="s">
        <v>511</v>
      </c>
      <c r="E234" s="86" t="s">
        <v>525</v>
      </c>
      <c r="F234" s="86" t="s">
        <v>526</v>
      </c>
      <c r="G234" s="128">
        <v>4010</v>
      </c>
    </row>
    <row r="235" spans="1:7">
      <c r="A235" s="85" t="s">
        <v>527</v>
      </c>
      <c r="B235" s="8"/>
      <c r="C235" s="86" t="s">
        <v>382</v>
      </c>
      <c r="D235" s="86" t="s">
        <v>511</v>
      </c>
      <c r="E235" s="86" t="s">
        <v>528</v>
      </c>
      <c r="F235" s="86"/>
      <c r="G235" s="128">
        <f>G237</f>
        <v>300</v>
      </c>
    </row>
    <row r="236" spans="1:7">
      <c r="A236" s="90" t="s">
        <v>419</v>
      </c>
      <c r="B236" s="8"/>
      <c r="C236" s="86" t="s">
        <v>382</v>
      </c>
      <c r="D236" s="86" t="s">
        <v>511</v>
      </c>
      <c r="E236" s="86" t="s">
        <v>529</v>
      </c>
      <c r="F236" s="86"/>
      <c r="G236" s="128">
        <f>SUM(G237)</f>
        <v>300</v>
      </c>
    </row>
    <row r="237" spans="1:7" ht="31.5">
      <c r="A237" s="90" t="s">
        <v>344</v>
      </c>
      <c r="B237" s="8"/>
      <c r="C237" s="86" t="s">
        <v>382</v>
      </c>
      <c r="D237" s="86" t="s">
        <v>511</v>
      </c>
      <c r="E237" s="86" t="s">
        <v>529</v>
      </c>
      <c r="F237" s="86" t="s">
        <v>345</v>
      </c>
      <c r="G237" s="128">
        <v>300</v>
      </c>
    </row>
    <row r="238" spans="1:7" ht="31.5">
      <c r="A238" s="90" t="s">
        <v>530</v>
      </c>
      <c r="B238" s="1"/>
      <c r="C238" s="1" t="s">
        <v>382</v>
      </c>
      <c r="D238" s="1" t="s">
        <v>511</v>
      </c>
      <c r="E238" s="1" t="s">
        <v>531</v>
      </c>
      <c r="F238" s="1"/>
      <c r="G238" s="127">
        <f t="shared" ref="G238:G239" si="41">SUM(G239)</f>
        <v>6707.1</v>
      </c>
    </row>
    <row r="239" spans="1:7" ht="31.5">
      <c r="A239" s="90" t="s">
        <v>532</v>
      </c>
      <c r="B239" s="1"/>
      <c r="C239" s="1" t="s">
        <v>382</v>
      </c>
      <c r="D239" s="1" t="s">
        <v>511</v>
      </c>
      <c r="E239" s="1" t="s">
        <v>533</v>
      </c>
      <c r="F239" s="1"/>
      <c r="G239" s="127">
        <f t="shared" si="41"/>
        <v>6707.1</v>
      </c>
    </row>
    <row r="240" spans="1:7" ht="31.5">
      <c r="A240" s="90" t="s">
        <v>453</v>
      </c>
      <c r="B240" s="1"/>
      <c r="C240" s="1" t="s">
        <v>382</v>
      </c>
      <c r="D240" s="1" t="s">
        <v>511</v>
      </c>
      <c r="E240" s="1" t="s">
        <v>534</v>
      </c>
      <c r="F240" s="1"/>
      <c r="G240" s="127">
        <f>SUM(G241:G243)</f>
        <v>6707.1</v>
      </c>
    </row>
    <row r="241" spans="1:7" ht="47.25">
      <c r="A241" s="90" t="s">
        <v>342</v>
      </c>
      <c r="B241" s="1"/>
      <c r="C241" s="1" t="s">
        <v>382</v>
      </c>
      <c r="D241" s="1" t="s">
        <v>511</v>
      </c>
      <c r="E241" s="1" t="s">
        <v>534</v>
      </c>
      <c r="F241" s="1" t="s">
        <v>343</v>
      </c>
      <c r="G241" s="127">
        <v>5785.6</v>
      </c>
    </row>
    <row r="242" spans="1:7" ht="31.5">
      <c r="A242" s="90" t="s">
        <v>344</v>
      </c>
      <c r="B242" s="1"/>
      <c r="C242" s="1" t="s">
        <v>382</v>
      </c>
      <c r="D242" s="1" t="s">
        <v>511</v>
      </c>
      <c r="E242" s="1" t="s">
        <v>534</v>
      </c>
      <c r="F242" s="1" t="s">
        <v>345</v>
      </c>
      <c r="G242" s="127">
        <v>905.6</v>
      </c>
    </row>
    <row r="243" spans="1:7">
      <c r="A243" s="90" t="s">
        <v>354</v>
      </c>
      <c r="B243" s="1"/>
      <c r="C243" s="1" t="s">
        <v>382</v>
      </c>
      <c r="D243" s="1" t="s">
        <v>511</v>
      </c>
      <c r="E243" s="1" t="s">
        <v>534</v>
      </c>
      <c r="F243" s="1" t="s">
        <v>355</v>
      </c>
      <c r="G243" s="127">
        <v>15.9</v>
      </c>
    </row>
    <row r="244" spans="1:7" ht="47.25">
      <c r="A244" s="97" t="s">
        <v>535</v>
      </c>
      <c r="B244" s="8"/>
      <c r="C244" s="86" t="s">
        <v>382</v>
      </c>
      <c r="D244" s="86" t="s">
        <v>511</v>
      </c>
      <c r="E244" s="9" t="s">
        <v>536</v>
      </c>
      <c r="F244" s="86"/>
      <c r="G244" s="128">
        <f t="shared" ref="G244" si="42">SUM(G245)+G251+G253</f>
        <v>10512.1</v>
      </c>
    </row>
    <row r="245" spans="1:7">
      <c r="A245" s="90" t="s">
        <v>419</v>
      </c>
      <c r="B245" s="8"/>
      <c r="C245" s="86" t="s">
        <v>382</v>
      </c>
      <c r="D245" s="86" t="s">
        <v>511</v>
      </c>
      <c r="E245" s="9" t="s">
        <v>537</v>
      </c>
      <c r="F245" s="86"/>
      <c r="G245" s="128">
        <f>SUM(G246+G247+G249)</f>
        <v>10512.1</v>
      </c>
    </row>
    <row r="246" spans="1:7" ht="31.5">
      <c r="A246" s="90" t="s">
        <v>344</v>
      </c>
      <c r="B246" s="8"/>
      <c r="C246" s="86" t="s">
        <v>382</v>
      </c>
      <c r="D246" s="86" t="s">
        <v>511</v>
      </c>
      <c r="E246" s="9" t="s">
        <v>537</v>
      </c>
      <c r="F246" s="86" t="s">
        <v>345</v>
      </c>
      <c r="G246" s="128">
        <v>10087.1</v>
      </c>
    </row>
    <row r="247" spans="1:7" ht="31.5">
      <c r="A247" s="85" t="s">
        <v>538</v>
      </c>
      <c r="B247" s="98"/>
      <c r="C247" s="86" t="s">
        <v>382</v>
      </c>
      <c r="D247" s="86" t="s">
        <v>511</v>
      </c>
      <c r="E247" s="9" t="s">
        <v>539</v>
      </c>
      <c r="F247" s="99"/>
      <c r="G247" s="128">
        <f>SUM(G248)</f>
        <v>400</v>
      </c>
    </row>
    <row r="248" spans="1:7" ht="31.5">
      <c r="A248" s="85" t="s">
        <v>344</v>
      </c>
      <c r="B248" s="98"/>
      <c r="C248" s="86" t="s">
        <v>382</v>
      </c>
      <c r="D248" s="86" t="s">
        <v>511</v>
      </c>
      <c r="E248" s="9" t="s">
        <v>539</v>
      </c>
      <c r="F248" s="9">
        <v>200</v>
      </c>
      <c r="G248" s="128">
        <v>400</v>
      </c>
    </row>
    <row r="249" spans="1:7" ht="31.5">
      <c r="A249" s="85" t="s">
        <v>540</v>
      </c>
      <c r="B249" s="8"/>
      <c r="C249" s="86" t="s">
        <v>382</v>
      </c>
      <c r="D249" s="86" t="s">
        <v>511</v>
      </c>
      <c r="E249" s="9" t="s">
        <v>541</v>
      </c>
      <c r="F249" s="9"/>
      <c r="G249" s="128">
        <f>SUM(G250)</f>
        <v>25</v>
      </c>
    </row>
    <row r="250" spans="1:7" ht="31.5">
      <c r="A250" s="85" t="s">
        <v>344</v>
      </c>
      <c r="B250" s="8"/>
      <c r="C250" s="86" t="s">
        <v>382</v>
      </c>
      <c r="D250" s="86" t="s">
        <v>511</v>
      </c>
      <c r="E250" s="9" t="s">
        <v>541</v>
      </c>
      <c r="F250" s="9">
        <v>200</v>
      </c>
      <c r="G250" s="128">
        <v>25</v>
      </c>
    </row>
    <row r="251" spans="1:7" hidden="1">
      <c r="A251" s="97" t="s">
        <v>542</v>
      </c>
      <c r="B251" s="8"/>
      <c r="C251" s="86" t="s">
        <v>382</v>
      </c>
      <c r="D251" s="86" t="s">
        <v>511</v>
      </c>
      <c r="E251" s="9" t="s">
        <v>543</v>
      </c>
      <c r="F251" s="86"/>
      <c r="G251" s="128">
        <f t="shared" ref="G251" si="43">SUM(G252)</f>
        <v>0</v>
      </c>
    </row>
    <row r="252" spans="1:7" ht="31.5" hidden="1">
      <c r="A252" s="97" t="s">
        <v>344</v>
      </c>
      <c r="B252" s="8"/>
      <c r="C252" s="86" t="s">
        <v>382</v>
      </c>
      <c r="D252" s="86" t="s">
        <v>511</v>
      </c>
      <c r="E252" s="9" t="s">
        <v>543</v>
      </c>
      <c r="F252" s="86" t="s">
        <v>345</v>
      </c>
      <c r="G252" s="128"/>
    </row>
    <row r="253" spans="1:7" ht="31.5" hidden="1">
      <c r="A253" s="97" t="s">
        <v>544</v>
      </c>
      <c r="B253" s="8"/>
      <c r="C253" s="86" t="s">
        <v>382</v>
      </c>
      <c r="D253" s="86" t="s">
        <v>511</v>
      </c>
      <c r="E253" s="9" t="s">
        <v>545</v>
      </c>
      <c r="F253" s="86"/>
      <c r="G253" s="128">
        <f t="shared" ref="G253" si="44">SUM(G254)</f>
        <v>0</v>
      </c>
    </row>
    <row r="254" spans="1:7" ht="31.5" hidden="1">
      <c r="A254" s="97" t="s">
        <v>344</v>
      </c>
      <c r="B254" s="8"/>
      <c r="C254" s="86" t="s">
        <v>382</v>
      </c>
      <c r="D254" s="86" t="s">
        <v>511</v>
      </c>
      <c r="E254" s="9" t="s">
        <v>545</v>
      </c>
      <c r="F254" s="86" t="s">
        <v>345</v>
      </c>
      <c r="G254" s="128"/>
    </row>
    <row r="255" spans="1:7" ht="31.5">
      <c r="A255" s="85" t="s">
        <v>406</v>
      </c>
      <c r="B255" s="8"/>
      <c r="C255" s="86" t="s">
        <v>382</v>
      </c>
      <c r="D255" s="86" t="s">
        <v>511</v>
      </c>
      <c r="E255" s="9" t="s">
        <v>407</v>
      </c>
      <c r="F255" s="9"/>
      <c r="G255" s="128">
        <f t="shared" ref="G255:G257" si="45">SUM(G256)</f>
        <v>678</v>
      </c>
    </row>
    <row r="256" spans="1:7" ht="47.25">
      <c r="A256" s="85" t="s">
        <v>408</v>
      </c>
      <c r="B256" s="8"/>
      <c r="C256" s="86" t="s">
        <v>382</v>
      </c>
      <c r="D256" s="86" t="s">
        <v>511</v>
      </c>
      <c r="E256" s="9" t="s">
        <v>409</v>
      </c>
      <c r="F256" s="9"/>
      <c r="G256" s="128">
        <f t="shared" si="45"/>
        <v>678</v>
      </c>
    </row>
    <row r="257" spans="1:7" ht="31.5">
      <c r="A257" s="85" t="s">
        <v>410</v>
      </c>
      <c r="B257" s="8"/>
      <c r="C257" s="86" t="s">
        <v>382</v>
      </c>
      <c r="D257" s="86" t="s">
        <v>511</v>
      </c>
      <c r="E257" s="9" t="s">
        <v>411</v>
      </c>
      <c r="F257" s="9"/>
      <c r="G257" s="128">
        <f t="shared" si="45"/>
        <v>678</v>
      </c>
    </row>
    <row r="258" spans="1:7" ht="31.5">
      <c r="A258" s="85" t="s">
        <v>344</v>
      </c>
      <c r="B258" s="8"/>
      <c r="C258" s="86" t="s">
        <v>382</v>
      </c>
      <c r="D258" s="86" t="s">
        <v>511</v>
      </c>
      <c r="E258" s="9" t="s">
        <v>411</v>
      </c>
      <c r="F258" s="9">
        <v>200</v>
      </c>
      <c r="G258" s="128">
        <v>678</v>
      </c>
    </row>
    <row r="259" spans="1:7" ht="31.5" hidden="1">
      <c r="A259" s="85" t="s">
        <v>522</v>
      </c>
      <c r="B259" s="8"/>
      <c r="C259" s="86" t="s">
        <v>382</v>
      </c>
      <c r="D259" s="86" t="s">
        <v>511</v>
      </c>
      <c r="E259" s="9" t="s">
        <v>546</v>
      </c>
      <c r="F259" s="86"/>
      <c r="G259" s="128">
        <f t="shared" ref="G259:G260" si="46">SUM(G260)</f>
        <v>0</v>
      </c>
    </row>
    <row r="260" spans="1:7" ht="31.5" hidden="1">
      <c r="A260" s="85" t="s">
        <v>547</v>
      </c>
      <c r="B260" s="8"/>
      <c r="C260" s="86" t="s">
        <v>382</v>
      </c>
      <c r="D260" s="86" t="s">
        <v>511</v>
      </c>
      <c r="E260" s="9" t="s">
        <v>548</v>
      </c>
      <c r="F260" s="86"/>
      <c r="G260" s="128">
        <f t="shared" si="46"/>
        <v>0</v>
      </c>
    </row>
    <row r="261" spans="1:7" ht="31.5" hidden="1">
      <c r="A261" s="85" t="s">
        <v>425</v>
      </c>
      <c r="B261" s="8"/>
      <c r="C261" s="86" t="s">
        <v>382</v>
      </c>
      <c r="D261" s="86" t="s">
        <v>511</v>
      </c>
      <c r="E261" s="9" t="s">
        <v>548</v>
      </c>
      <c r="F261" s="86" t="s">
        <v>526</v>
      </c>
      <c r="G261" s="128">
        <v>0</v>
      </c>
    </row>
    <row r="262" spans="1:7" ht="47.25">
      <c r="A262" s="85" t="s">
        <v>549</v>
      </c>
      <c r="B262" s="8"/>
      <c r="C262" s="86" t="s">
        <v>382</v>
      </c>
      <c r="D262" s="86" t="s">
        <v>511</v>
      </c>
      <c r="E262" s="9" t="s">
        <v>550</v>
      </c>
      <c r="F262" s="86"/>
      <c r="G262" s="128">
        <f t="shared" ref="G262" si="47">SUM(G265)+G263</f>
        <v>944</v>
      </c>
    </row>
    <row r="263" spans="1:7" ht="31.5" hidden="1">
      <c r="A263" s="85" t="s">
        <v>551</v>
      </c>
      <c r="B263" s="8"/>
      <c r="C263" s="86" t="s">
        <v>382</v>
      </c>
      <c r="D263" s="86" t="s">
        <v>511</v>
      </c>
      <c r="E263" s="9" t="s">
        <v>552</v>
      </c>
      <c r="F263" s="86"/>
      <c r="G263" s="128"/>
    </row>
    <row r="264" spans="1:7" ht="31.5" hidden="1">
      <c r="A264" s="94" t="s">
        <v>425</v>
      </c>
      <c r="B264" s="8"/>
      <c r="C264" s="86" t="s">
        <v>382</v>
      </c>
      <c r="D264" s="86" t="s">
        <v>511</v>
      </c>
      <c r="E264" s="9" t="s">
        <v>552</v>
      </c>
      <c r="F264" s="86" t="s">
        <v>526</v>
      </c>
      <c r="G264" s="128"/>
    </row>
    <row r="265" spans="1:7" ht="31.5">
      <c r="A265" s="85" t="s">
        <v>553</v>
      </c>
      <c r="B265" s="8"/>
      <c r="C265" s="86" t="s">
        <v>382</v>
      </c>
      <c r="D265" s="86" t="s">
        <v>511</v>
      </c>
      <c r="E265" s="9" t="s">
        <v>554</v>
      </c>
      <c r="F265" s="86"/>
      <c r="G265" s="128">
        <f t="shared" ref="G265" si="48">SUM(G266)</f>
        <v>944</v>
      </c>
    </row>
    <row r="266" spans="1:7" ht="31.5">
      <c r="A266" s="94" t="s">
        <v>425</v>
      </c>
      <c r="B266" s="8"/>
      <c r="C266" s="86" t="s">
        <v>382</v>
      </c>
      <c r="D266" s="86" t="s">
        <v>511</v>
      </c>
      <c r="E266" s="9" t="s">
        <v>554</v>
      </c>
      <c r="F266" s="86" t="s">
        <v>526</v>
      </c>
      <c r="G266" s="128">
        <v>944</v>
      </c>
    </row>
    <row r="267" spans="1:7">
      <c r="A267" s="90" t="s">
        <v>338</v>
      </c>
      <c r="B267" s="8"/>
      <c r="C267" s="86" t="s">
        <v>382</v>
      </c>
      <c r="D267" s="86" t="s">
        <v>511</v>
      </c>
      <c r="E267" s="9" t="s">
        <v>339</v>
      </c>
      <c r="F267" s="86"/>
      <c r="G267" s="128">
        <f t="shared" ref="G267:G268" si="49">SUM(G268)</f>
        <v>15.2</v>
      </c>
    </row>
    <row r="268" spans="1:7" ht="31.5">
      <c r="A268" s="90" t="s">
        <v>453</v>
      </c>
      <c r="B268" s="8"/>
      <c r="C268" s="86" t="s">
        <v>382</v>
      </c>
      <c r="D268" s="86" t="s">
        <v>511</v>
      </c>
      <c r="E268" s="9" t="s">
        <v>468</v>
      </c>
      <c r="F268" s="86"/>
      <c r="G268" s="128">
        <f t="shared" si="49"/>
        <v>15.2</v>
      </c>
    </row>
    <row r="269" spans="1:7">
      <c r="A269" s="85" t="s">
        <v>354</v>
      </c>
      <c r="B269" s="8"/>
      <c r="C269" s="86" t="s">
        <v>382</v>
      </c>
      <c r="D269" s="86" t="s">
        <v>511</v>
      </c>
      <c r="E269" s="9" t="s">
        <v>468</v>
      </c>
      <c r="F269" s="86" t="s">
        <v>355</v>
      </c>
      <c r="G269" s="128">
        <v>15.2</v>
      </c>
    </row>
    <row r="270" spans="1:7">
      <c r="A270" s="85" t="s">
        <v>555</v>
      </c>
      <c r="B270" s="8"/>
      <c r="C270" s="86" t="s">
        <v>363</v>
      </c>
      <c r="D270" s="86"/>
      <c r="E270" s="9"/>
      <c r="F270" s="86"/>
      <c r="G270" s="128">
        <f>SUM(G271+G281+G312+G395)</f>
        <v>518098.29999999993</v>
      </c>
    </row>
    <row r="271" spans="1:7">
      <c r="A271" s="85" t="s">
        <v>556</v>
      </c>
      <c r="B271" s="8"/>
      <c r="C271" s="86" t="s">
        <v>363</v>
      </c>
      <c r="D271" s="86" t="s">
        <v>335</v>
      </c>
      <c r="E271" s="9"/>
      <c r="F271" s="86"/>
      <c r="G271" s="128">
        <f>SUM(G272)</f>
        <v>143585.59999999998</v>
      </c>
    </row>
    <row r="272" spans="1:7" ht="31.5">
      <c r="A272" s="85" t="s">
        <v>557</v>
      </c>
      <c r="B272" s="8"/>
      <c r="C272" s="86" t="s">
        <v>363</v>
      </c>
      <c r="D272" s="86" t="s">
        <v>335</v>
      </c>
      <c r="E272" s="9" t="s">
        <v>558</v>
      </c>
      <c r="F272" s="86"/>
      <c r="G272" s="128">
        <f t="shared" ref="G272:G273" si="50">SUM(G273)</f>
        <v>143585.59999999998</v>
      </c>
    </row>
    <row r="273" spans="1:7" ht="31.5">
      <c r="A273" s="85" t="s">
        <v>559</v>
      </c>
      <c r="B273" s="8"/>
      <c r="C273" s="86" t="s">
        <v>560</v>
      </c>
      <c r="D273" s="86" t="s">
        <v>335</v>
      </c>
      <c r="E273" s="9" t="s">
        <v>561</v>
      </c>
      <c r="F273" s="86"/>
      <c r="G273" s="128">
        <f t="shared" si="50"/>
        <v>143585.59999999998</v>
      </c>
    </row>
    <row r="274" spans="1:7" ht="31.5">
      <c r="A274" s="85" t="s">
        <v>562</v>
      </c>
      <c r="B274" s="8"/>
      <c r="C274" s="86" t="s">
        <v>560</v>
      </c>
      <c r="D274" s="86" t="s">
        <v>335</v>
      </c>
      <c r="E274" s="9" t="s">
        <v>563</v>
      </c>
      <c r="F274" s="86"/>
      <c r="G274" s="128">
        <f t="shared" ref="G274" si="51">SUM(G277)+G279+G275</f>
        <v>143585.59999999998</v>
      </c>
    </row>
    <row r="275" spans="1:7" ht="47.25">
      <c r="A275" s="85" t="s">
        <v>564</v>
      </c>
      <c r="B275" s="8"/>
      <c r="C275" s="86" t="s">
        <v>560</v>
      </c>
      <c r="D275" s="86" t="s">
        <v>335</v>
      </c>
      <c r="E275" s="9" t="s">
        <v>565</v>
      </c>
      <c r="F275" s="86"/>
      <c r="G275" s="128">
        <f t="shared" ref="G275" si="52">SUM(G276)</f>
        <v>113346.9</v>
      </c>
    </row>
    <row r="276" spans="1:7" ht="31.5">
      <c r="A276" s="90" t="s">
        <v>506</v>
      </c>
      <c r="B276" s="8"/>
      <c r="C276" s="86" t="s">
        <v>560</v>
      </c>
      <c r="D276" s="86" t="s">
        <v>335</v>
      </c>
      <c r="E276" s="9" t="s">
        <v>565</v>
      </c>
      <c r="F276" s="86" t="s">
        <v>507</v>
      </c>
      <c r="G276" s="128">
        <v>113346.9</v>
      </c>
    </row>
    <row r="277" spans="1:7" ht="31.5">
      <c r="A277" s="85" t="s">
        <v>566</v>
      </c>
      <c r="B277" s="8"/>
      <c r="C277" s="86" t="s">
        <v>560</v>
      </c>
      <c r="D277" s="86" t="s">
        <v>335</v>
      </c>
      <c r="E277" s="9" t="s">
        <v>567</v>
      </c>
      <c r="F277" s="86"/>
      <c r="G277" s="128">
        <f t="shared" ref="G277" si="53">SUM(G278)</f>
        <v>30095.599999999999</v>
      </c>
    </row>
    <row r="278" spans="1:7" ht="31.5">
      <c r="A278" s="90" t="s">
        <v>506</v>
      </c>
      <c r="B278" s="8"/>
      <c r="C278" s="86" t="s">
        <v>560</v>
      </c>
      <c r="D278" s="86" t="s">
        <v>335</v>
      </c>
      <c r="E278" s="9" t="s">
        <v>567</v>
      </c>
      <c r="F278" s="86" t="s">
        <v>507</v>
      </c>
      <c r="G278" s="128">
        <v>30095.599999999999</v>
      </c>
    </row>
    <row r="279" spans="1:7" ht="31.5">
      <c r="A279" s="85" t="s">
        <v>568</v>
      </c>
      <c r="B279" s="8"/>
      <c r="C279" s="86" t="s">
        <v>560</v>
      </c>
      <c r="D279" s="86" t="s">
        <v>335</v>
      </c>
      <c r="E279" s="9" t="s">
        <v>569</v>
      </c>
      <c r="F279" s="86"/>
      <c r="G279" s="128">
        <f>SUM(G280)</f>
        <v>143.1</v>
      </c>
    </row>
    <row r="280" spans="1:7" ht="31.5">
      <c r="A280" s="90" t="s">
        <v>506</v>
      </c>
      <c r="B280" s="8"/>
      <c r="C280" s="86" t="s">
        <v>560</v>
      </c>
      <c r="D280" s="86" t="s">
        <v>335</v>
      </c>
      <c r="E280" s="9" t="s">
        <v>569</v>
      </c>
      <c r="F280" s="86" t="s">
        <v>507</v>
      </c>
      <c r="G280" s="128">
        <v>143.1</v>
      </c>
    </row>
    <row r="281" spans="1:7">
      <c r="A281" s="90" t="s">
        <v>570</v>
      </c>
      <c r="B281" s="1"/>
      <c r="C281" s="1" t="s">
        <v>363</v>
      </c>
      <c r="D281" s="1" t="s">
        <v>374</v>
      </c>
      <c r="E281" s="1"/>
      <c r="F281" s="1"/>
      <c r="G281" s="127">
        <f>SUM(G282+G286+G289+G297+G304+G309)</f>
        <v>96657.4</v>
      </c>
    </row>
    <row r="282" spans="1:7" ht="31.5">
      <c r="A282" s="90" t="s">
        <v>571</v>
      </c>
      <c r="B282" s="1"/>
      <c r="C282" s="1" t="s">
        <v>363</v>
      </c>
      <c r="D282" s="1" t="s">
        <v>374</v>
      </c>
      <c r="E282" s="1" t="s">
        <v>572</v>
      </c>
      <c r="F282" s="1"/>
      <c r="G282" s="127">
        <f t="shared" ref="G282" si="54">SUM(G283)</f>
        <v>8896</v>
      </c>
    </row>
    <row r="283" spans="1:7">
      <c r="A283" s="90" t="s">
        <v>419</v>
      </c>
      <c r="B283" s="1"/>
      <c r="C283" s="1" t="s">
        <v>363</v>
      </c>
      <c r="D283" s="1" t="s">
        <v>374</v>
      </c>
      <c r="E283" s="1" t="s">
        <v>573</v>
      </c>
      <c r="F283" s="1"/>
      <c r="G283" s="127">
        <f>SUM(G284:G285)</f>
        <v>8896</v>
      </c>
    </row>
    <row r="284" spans="1:7" ht="31.5">
      <c r="A284" s="90" t="s">
        <v>344</v>
      </c>
      <c r="B284" s="1"/>
      <c r="C284" s="1" t="s">
        <v>363</v>
      </c>
      <c r="D284" s="1" t="s">
        <v>374</v>
      </c>
      <c r="E284" s="1" t="s">
        <v>573</v>
      </c>
      <c r="F284" s="1" t="s">
        <v>345</v>
      </c>
      <c r="G284" s="127">
        <v>1896</v>
      </c>
    </row>
    <row r="285" spans="1:7">
      <c r="A285" s="90" t="s">
        <v>354</v>
      </c>
      <c r="B285" s="1"/>
      <c r="C285" s="1" t="s">
        <v>363</v>
      </c>
      <c r="D285" s="1" t="s">
        <v>374</v>
      </c>
      <c r="E285" s="1" t="s">
        <v>573</v>
      </c>
      <c r="F285" s="1" t="s">
        <v>355</v>
      </c>
      <c r="G285" s="127">
        <v>7000</v>
      </c>
    </row>
    <row r="286" spans="1:7" ht="31.5">
      <c r="A286" s="90" t="s">
        <v>574</v>
      </c>
      <c r="B286" s="1"/>
      <c r="C286" s="1" t="s">
        <v>363</v>
      </c>
      <c r="D286" s="1" t="s">
        <v>374</v>
      </c>
      <c r="E286" s="1" t="s">
        <v>575</v>
      </c>
      <c r="F286" s="1"/>
      <c r="G286" s="127">
        <f t="shared" ref="G286:G287" si="55">SUM(G287)</f>
        <v>1274.2</v>
      </c>
    </row>
    <row r="287" spans="1:7">
      <c r="A287" s="90" t="s">
        <v>419</v>
      </c>
      <c r="B287" s="1"/>
      <c r="C287" s="1" t="s">
        <v>363</v>
      </c>
      <c r="D287" s="1" t="s">
        <v>374</v>
      </c>
      <c r="E287" s="1" t="s">
        <v>576</v>
      </c>
      <c r="F287" s="1"/>
      <c r="G287" s="127">
        <f t="shared" si="55"/>
        <v>1274.2</v>
      </c>
    </row>
    <row r="288" spans="1:7" ht="31.5">
      <c r="A288" s="90" t="s">
        <v>344</v>
      </c>
      <c r="B288" s="1"/>
      <c r="C288" s="1" t="s">
        <v>363</v>
      </c>
      <c r="D288" s="1" t="s">
        <v>374</v>
      </c>
      <c r="E288" s="1" t="s">
        <v>576</v>
      </c>
      <c r="F288" s="1" t="s">
        <v>345</v>
      </c>
      <c r="G288" s="127">
        <v>1274.2</v>
      </c>
    </row>
    <row r="289" spans="1:7" ht="31.5">
      <c r="A289" s="90" t="s">
        <v>577</v>
      </c>
      <c r="B289" s="1"/>
      <c r="C289" s="1" t="s">
        <v>363</v>
      </c>
      <c r="D289" s="1" t="s">
        <v>374</v>
      </c>
      <c r="E289" s="1" t="s">
        <v>578</v>
      </c>
      <c r="F289" s="1"/>
      <c r="G289" s="127">
        <f>SUM(G290)</f>
        <v>2550</v>
      </c>
    </row>
    <row r="290" spans="1:7">
      <c r="A290" s="90" t="s">
        <v>579</v>
      </c>
      <c r="B290" s="1"/>
      <c r="C290" s="1" t="s">
        <v>363</v>
      </c>
      <c r="D290" s="1" t="s">
        <v>374</v>
      </c>
      <c r="E290" s="1" t="s">
        <v>580</v>
      </c>
      <c r="F290" s="1"/>
      <c r="G290" s="127">
        <f>SUM(G295)+G291</f>
        <v>2550</v>
      </c>
    </row>
    <row r="291" spans="1:7" hidden="1">
      <c r="A291" s="90" t="s">
        <v>419</v>
      </c>
      <c r="B291" s="1"/>
      <c r="C291" s="1" t="s">
        <v>363</v>
      </c>
      <c r="D291" s="1" t="s">
        <v>374</v>
      </c>
      <c r="E291" s="1" t="s">
        <v>581</v>
      </c>
      <c r="F291" s="1"/>
      <c r="G291" s="127">
        <f t="shared" ref="G291" si="56">SUM(G293)+G292</f>
        <v>0</v>
      </c>
    </row>
    <row r="292" spans="1:7" ht="31.5" hidden="1">
      <c r="A292" s="90" t="s">
        <v>344</v>
      </c>
      <c r="B292" s="1"/>
      <c r="C292" s="1" t="s">
        <v>363</v>
      </c>
      <c r="D292" s="1" t="s">
        <v>374</v>
      </c>
      <c r="E292" s="1" t="s">
        <v>581</v>
      </c>
      <c r="F292" s="1" t="s">
        <v>345</v>
      </c>
      <c r="G292" s="127"/>
    </row>
    <row r="293" spans="1:7" hidden="1">
      <c r="A293" s="90" t="s">
        <v>582</v>
      </c>
      <c r="B293" s="1"/>
      <c r="C293" s="1" t="s">
        <v>363</v>
      </c>
      <c r="D293" s="1" t="s">
        <v>374</v>
      </c>
      <c r="E293" s="1" t="s">
        <v>583</v>
      </c>
      <c r="F293" s="1"/>
      <c r="G293" s="127">
        <f>SUM(G294)</f>
        <v>0</v>
      </c>
    </row>
    <row r="294" spans="1:7" ht="31.5" hidden="1">
      <c r="A294" s="90" t="s">
        <v>344</v>
      </c>
      <c r="B294" s="1"/>
      <c r="C294" s="1" t="s">
        <v>363</v>
      </c>
      <c r="D294" s="1" t="s">
        <v>374</v>
      </c>
      <c r="E294" s="1" t="s">
        <v>583</v>
      </c>
      <c r="F294" s="1" t="s">
        <v>345</v>
      </c>
      <c r="G294" s="127"/>
    </row>
    <row r="295" spans="1:7" ht="31.5">
      <c r="A295" s="90" t="s">
        <v>504</v>
      </c>
      <c r="B295" s="1"/>
      <c r="C295" s="1" t="s">
        <v>363</v>
      </c>
      <c r="D295" s="1" t="s">
        <v>374</v>
      </c>
      <c r="E295" s="1" t="s">
        <v>584</v>
      </c>
      <c r="F295" s="1"/>
      <c r="G295" s="127">
        <f>SUM(G296)</f>
        <v>2550</v>
      </c>
    </row>
    <row r="296" spans="1:7" ht="31.5">
      <c r="A296" s="90" t="s">
        <v>506</v>
      </c>
      <c r="B296" s="1"/>
      <c r="C296" s="1" t="s">
        <v>363</v>
      </c>
      <c r="D296" s="1" t="s">
        <v>374</v>
      </c>
      <c r="E296" s="1" t="s">
        <v>584</v>
      </c>
      <c r="F296" s="1" t="s">
        <v>507</v>
      </c>
      <c r="G296" s="127">
        <v>2550</v>
      </c>
    </row>
    <row r="297" spans="1:7" ht="31.5">
      <c r="A297" s="85" t="s">
        <v>406</v>
      </c>
      <c r="B297" s="1"/>
      <c r="C297" s="1" t="s">
        <v>363</v>
      </c>
      <c r="D297" s="1" t="s">
        <v>374</v>
      </c>
      <c r="E297" s="1" t="s">
        <v>407</v>
      </c>
      <c r="F297" s="1"/>
      <c r="G297" s="127">
        <f t="shared" ref="G297" si="57">SUM(G298)+G301</f>
        <v>77062</v>
      </c>
    </row>
    <row r="298" spans="1:7" ht="47.25">
      <c r="A298" s="85" t="s">
        <v>408</v>
      </c>
      <c r="B298" s="1"/>
      <c r="C298" s="1" t="s">
        <v>363</v>
      </c>
      <c r="D298" s="1" t="s">
        <v>374</v>
      </c>
      <c r="E298" s="1" t="s">
        <v>409</v>
      </c>
      <c r="F298" s="1"/>
      <c r="G298" s="127">
        <f t="shared" ref="G298" si="58">SUM(G299)</f>
        <v>29010.400000000001</v>
      </c>
    </row>
    <row r="299" spans="1:7" ht="31.5">
      <c r="A299" s="85" t="s">
        <v>410</v>
      </c>
      <c r="B299" s="1"/>
      <c r="C299" s="1" t="s">
        <v>363</v>
      </c>
      <c r="D299" s="1" t="s">
        <v>374</v>
      </c>
      <c r="E299" s="1" t="s">
        <v>411</v>
      </c>
      <c r="F299" s="1"/>
      <c r="G299" s="127">
        <f>SUM(G300:G300)</f>
        <v>29010.400000000001</v>
      </c>
    </row>
    <row r="300" spans="1:7" ht="31.5">
      <c r="A300" s="90" t="s">
        <v>344</v>
      </c>
      <c r="B300" s="1"/>
      <c r="C300" s="1" t="s">
        <v>363</v>
      </c>
      <c r="D300" s="1" t="s">
        <v>374</v>
      </c>
      <c r="E300" s="1" t="s">
        <v>411</v>
      </c>
      <c r="F300" s="1" t="s">
        <v>345</v>
      </c>
      <c r="G300" s="127">
        <v>29010.400000000001</v>
      </c>
    </row>
    <row r="301" spans="1:7" ht="31.5">
      <c r="A301" s="100" t="s">
        <v>412</v>
      </c>
      <c r="B301" s="101"/>
      <c r="C301" s="101" t="s">
        <v>363</v>
      </c>
      <c r="D301" s="101" t="s">
        <v>374</v>
      </c>
      <c r="E301" s="101" t="s">
        <v>413</v>
      </c>
      <c r="F301" s="101"/>
      <c r="G301" s="130">
        <f t="shared" ref="G301" si="59">SUM(G302)</f>
        <v>48051.6</v>
      </c>
    </row>
    <row r="302" spans="1:7" ht="31.5">
      <c r="A302" s="100" t="s">
        <v>410</v>
      </c>
      <c r="B302" s="101"/>
      <c r="C302" s="101" t="s">
        <v>363</v>
      </c>
      <c r="D302" s="101" t="s">
        <v>374</v>
      </c>
      <c r="E302" s="101" t="s">
        <v>414</v>
      </c>
      <c r="F302" s="101"/>
      <c r="G302" s="130">
        <f>SUM(G303)</f>
        <v>48051.6</v>
      </c>
    </row>
    <row r="303" spans="1:7">
      <c r="A303" s="100" t="s">
        <v>354</v>
      </c>
      <c r="B303" s="101"/>
      <c r="C303" s="101" t="s">
        <v>363</v>
      </c>
      <c r="D303" s="101" t="s">
        <v>374</v>
      </c>
      <c r="E303" s="101" t="s">
        <v>414</v>
      </c>
      <c r="F303" s="101" t="s">
        <v>355</v>
      </c>
      <c r="G303" s="130">
        <v>48051.6</v>
      </c>
    </row>
    <row r="304" spans="1:7" ht="31.5">
      <c r="A304" s="94" t="s">
        <v>585</v>
      </c>
      <c r="B304" s="1"/>
      <c r="C304" s="1" t="s">
        <v>363</v>
      </c>
      <c r="D304" s="1" t="s">
        <v>374</v>
      </c>
      <c r="E304" s="95" t="s">
        <v>586</v>
      </c>
      <c r="F304" s="95"/>
      <c r="G304" s="127">
        <f t="shared" ref="G304" si="60">SUM(G305)+G307</f>
        <v>3600</v>
      </c>
    </row>
    <row r="305" spans="1:7">
      <c r="A305" s="94" t="s">
        <v>419</v>
      </c>
      <c r="B305" s="1"/>
      <c r="C305" s="1" t="s">
        <v>363</v>
      </c>
      <c r="D305" s="1" t="s">
        <v>374</v>
      </c>
      <c r="E305" s="95" t="s">
        <v>587</v>
      </c>
      <c r="F305" s="95"/>
      <c r="G305" s="127">
        <f t="shared" ref="G305" si="61">SUM(G306)</f>
        <v>3600</v>
      </c>
    </row>
    <row r="306" spans="1:7" ht="31.5">
      <c r="A306" s="94" t="s">
        <v>344</v>
      </c>
      <c r="B306" s="1"/>
      <c r="C306" s="1" t="s">
        <v>363</v>
      </c>
      <c r="D306" s="1" t="s">
        <v>374</v>
      </c>
      <c r="E306" s="95" t="s">
        <v>587</v>
      </c>
      <c r="F306" s="95" t="s">
        <v>345</v>
      </c>
      <c r="G306" s="127">
        <v>3600</v>
      </c>
    </row>
    <row r="307" spans="1:7" ht="47.25" hidden="1">
      <c r="A307" s="94" t="s">
        <v>588</v>
      </c>
      <c r="B307" s="1"/>
      <c r="C307" s="1" t="s">
        <v>363</v>
      </c>
      <c r="D307" s="1" t="s">
        <v>374</v>
      </c>
      <c r="E307" s="95" t="s">
        <v>589</v>
      </c>
      <c r="F307" s="95"/>
      <c r="G307" s="127">
        <f t="shared" ref="G307" si="62">SUM(G308)</f>
        <v>0</v>
      </c>
    </row>
    <row r="308" spans="1:7" ht="31.5" hidden="1">
      <c r="A308" s="94" t="s">
        <v>344</v>
      </c>
      <c r="B308" s="1"/>
      <c r="C308" s="1" t="s">
        <v>363</v>
      </c>
      <c r="D308" s="1" t="s">
        <v>374</v>
      </c>
      <c r="E308" s="95" t="s">
        <v>589</v>
      </c>
      <c r="F308" s="95" t="s">
        <v>345</v>
      </c>
      <c r="G308" s="127"/>
    </row>
    <row r="309" spans="1:7" ht="31.5">
      <c r="A309" s="94" t="s">
        <v>590</v>
      </c>
      <c r="B309" s="1"/>
      <c r="C309" s="1" t="s">
        <v>363</v>
      </c>
      <c r="D309" s="1" t="s">
        <v>374</v>
      </c>
      <c r="E309" s="95" t="s">
        <v>591</v>
      </c>
      <c r="F309" s="95"/>
      <c r="G309" s="127">
        <f t="shared" ref="G309:G310" si="63">SUM(G310)</f>
        <v>3275.2</v>
      </c>
    </row>
    <row r="310" spans="1:7">
      <c r="A310" s="94" t="s">
        <v>419</v>
      </c>
      <c r="B310" s="1"/>
      <c r="C310" s="1" t="s">
        <v>363</v>
      </c>
      <c r="D310" s="1" t="s">
        <v>374</v>
      </c>
      <c r="E310" s="95" t="s">
        <v>592</v>
      </c>
      <c r="F310" s="95"/>
      <c r="G310" s="127">
        <f t="shared" si="63"/>
        <v>3275.2</v>
      </c>
    </row>
    <row r="311" spans="1:7" ht="31.5">
      <c r="A311" s="94" t="s">
        <v>344</v>
      </c>
      <c r="B311" s="1"/>
      <c r="C311" s="1" t="s">
        <v>363</v>
      </c>
      <c r="D311" s="1" t="s">
        <v>374</v>
      </c>
      <c r="E311" s="95" t="s">
        <v>592</v>
      </c>
      <c r="F311" s="95" t="s">
        <v>345</v>
      </c>
      <c r="G311" s="127">
        <v>3275.2</v>
      </c>
    </row>
    <row r="312" spans="1:7">
      <c r="A312" s="90" t="s">
        <v>593</v>
      </c>
      <c r="B312" s="1"/>
      <c r="C312" s="1" t="s">
        <v>363</v>
      </c>
      <c r="D312" s="1" t="s">
        <v>337</v>
      </c>
      <c r="E312" s="1"/>
      <c r="F312" s="1"/>
      <c r="G312" s="127">
        <f>SUM(G318+G324+G326+G363+G373+G382+G392)</f>
        <v>224020.8</v>
      </c>
    </row>
    <row r="313" spans="1:7" ht="47.25" hidden="1">
      <c r="A313" s="94" t="s">
        <v>594</v>
      </c>
      <c r="B313" s="1"/>
      <c r="C313" s="1" t="s">
        <v>363</v>
      </c>
      <c r="D313" s="1" t="s">
        <v>337</v>
      </c>
      <c r="E313" s="1" t="s">
        <v>595</v>
      </c>
      <c r="F313" s="1"/>
      <c r="G313" s="127">
        <f t="shared" ref="G313:G316" si="64">SUM(G314)</f>
        <v>0</v>
      </c>
    </row>
    <row r="314" spans="1:7" hidden="1">
      <c r="A314" s="90" t="s">
        <v>596</v>
      </c>
      <c r="B314" s="1"/>
      <c r="C314" s="1" t="s">
        <v>363</v>
      </c>
      <c r="D314" s="1" t="s">
        <v>337</v>
      </c>
      <c r="E314" s="1" t="s">
        <v>597</v>
      </c>
      <c r="F314" s="1"/>
      <c r="G314" s="127">
        <f t="shared" si="64"/>
        <v>0</v>
      </c>
    </row>
    <row r="315" spans="1:7" ht="47.25" hidden="1">
      <c r="A315" s="85" t="s">
        <v>598</v>
      </c>
      <c r="B315" s="1"/>
      <c r="C315" s="1" t="s">
        <v>363</v>
      </c>
      <c r="D315" s="1" t="s">
        <v>337</v>
      </c>
      <c r="E315" s="1" t="s">
        <v>599</v>
      </c>
      <c r="F315" s="1"/>
      <c r="G315" s="127">
        <f t="shared" si="64"/>
        <v>0</v>
      </c>
    </row>
    <row r="316" spans="1:7" ht="31.5" hidden="1">
      <c r="A316" s="90" t="s">
        <v>600</v>
      </c>
      <c r="B316" s="1"/>
      <c r="C316" s="1" t="s">
        <v>363</v>
      </c>
      <c r="D316" s="1" t="s">
        <v>337</v>
      </c>
      <c r="E316" s="1" t="s">
        <v>601</v>
      </c>
      <c r="F316" s="1"/>
      <c r="G316" s="127">
        <f t="shared" si="64"/>
        <v>0</v>
      </c>
    </row>
    <row r="317" spans="1:7" ht="31.5" hidden="1">
      <c r="A317" s="90" t="s">
        <v>344</v>
      </c>
      <c r="B317" s="1"/>
      <c r="C317" s="1" t="s">
        <v>363</v>
      </c>
      <c r="D317" s="1" t="s">
        <v>337</v>
      </c>
      <c r="E317" s="1" t="s">
        <v>601</v>
      </c>
      <c r="F317" s="1" t="s">
        <v>345</v>
      </c>
      <c r="G317" s="127"/>
    </row>
    <row r="318" spans="1:7" ht="31.5">
      <c r="A318" s="96" t="s">
        <v>489</v>
      </c>
      <c r="B318" s="102"/>
      <c r="C318" s="1" t="s">
        <v>363</v>
      </c>
      <c r="D318" s="1" t="s">
        <v>337</v>
      </c>
      <c r="E318" s="1" t="s">
        <v>490</v>
      </c>
      <c r="F318" s="1"/>
      <c r="G318" s="127">
        <f>SUM(G319)</f>
        <v>16907.400000000001</v>
      </c>
    </row>
    <row r="319" spans="1:7">
      <c r="A319" s="90" t="s">
        <v>419</v>
      </c>
      <c r="B319" s="1"/>
      <c r="C319" s="1" t="s">
        <v>363</v>
      </c>
      <c r="D319" s="1" t="s">
        <v>337</v>
      </c>
      <c r="E319" s="1" t="s">
        <v>491</v>
      </c>
      <c r="F319" s="1"/>
      <c r="G319" s="127">
        <f>SUM(G320)+G321</f>
        <v>16907.400000000001</v>
      </c>
    </row>
    <row r="320" spans="1:7" ht="31.5">
      <c r="A320" s="90" t="s">
        <v>344</v>
      </c>
      <c r="B320" s="1"/>
      <c r="C320" s="1" t="s">
        <v>363</v>
      </c>
      <c r="D320" s="1" t="s">
        <v>337</v>
      </c>
      <c r="E320" s="1" t="s">
        <v>491</v>
      </c>
      <c r="F320" s="1" t="s">
        <v>345</v>
      </c>
      <c r="G320" s="127">
        <v>15841.4</v>
      </c>
    </row>
    <row r="321" spans="1:7" ht="47.25">
      <c r="A321" s="94" t="s">
        <v>602</v>
      </c>
      <c r="B321" s="1"/>
      <c r="C321" s="1" t="s">
        <v>363</v>
      </c>
      <c r="D321" s="1" t="s">
        <v>337</v>
      </c>
      <c r="E321" s="95" t="s">
        <v>603</v>
      </c>
      <c r="F321" s="1"/>
      <c r="G321" s="127">
        <f>SUM(G322)</f>
        <v>1066</v>
      </c>
    </row>
    <row r="322" spans="1:7" ht="31.5">
      <c r="A322" s="90" t="s">
        <v>344</v>
      </c>
      <c r="B322" s="1"/>
      <c r="C322" s="1" t="s">
        <v>363</v>
      </c>
      <c r="D322" s="1" t="s">
        <v>337</v>
      </c>
      <c r="E322" s="95" t="s">
        <v>603</v>
      </c>
      <c r="F322" s="1" t="s">
        <v>345</v>
      </c>
      <c r="G322" s="127">
        <v>1066</v>
      </c>
    </row>
    <row r="323" spans="1:7" ht="31.5">
      <c r="A323" s="90" t="s">
        <v>574</v>
      </c>
      <c r="B323" s="1"/>
      <c r="C323" s="1" t="s">
        <v>363</v>
      </c>
      <c r="D323" s="1" t="s">
        <v>337</v>
      </c>
      <c r="E323" s="1" t="s">
        <v>575</v>
      </c>
      <c r="F323" s="1"/>
      <c r="G323" s="127">
        <f t="shared" ref="G323:G324" si="65">SUM(G324)</f>
        <v>2300</v>
      </c>
    </row>
    <row r="324" spans="1:7">
      <c r="A324" s="90" t="s">
        <v>419</v>
      </c>
      <c r="B324" s="1"/>
      <c r="C324" s="1" t="s">
        <v>363</v>
      </c>
      <c r="D324" s="1" t="s">
        <v>337</v>
      </c>
      <c r="E324" s="1" t="s">
        <v>576</v>
      </c>
      <c r="F324" s="1"/>
      <c r="G324" s="127">
        <f t="shared" si="65"/>
        <v>2300</v>
      </c>
    </row>
    <row r="325" spans="1:7" ht="31.5">
      <c r="A325" s="90" t="s">
        <v>344</v>
      </c>
      <c r="B325" s="1"/>
      <c r="C325" s="1" t="s">
        <v>363</v>
      </c>
      <c r="D325" s="1" t="s">
        <v>337</v>
      </c>
      <c r="E325" s="1" t="s">
        <v>576</v>
      </c>
      <c r="F325" s="1" t="s">
        <v>345</v>
      </c>
      <c r="G325" s="127">
        <v>2300</v>
      </c>
    </row>
    <row r="326" spans="1:7" ht="31.5">
      <c r="A326" s="90" t="s">
        <v>497</v>
      </c>
      <c r="B326" s="1"/>
      <c r="C326" s="1" t="s">
        <v>363</v>
      </c>
      <c r="D326" s="1" t="s">
        <v>337</v>
      </c>
      <c r="E326" s="1" t="s">
        <v>498</v>
      </c>
      <c r="F326" s="1"/>
      <c r="G326" s="127">
        <f>SUM(G358)+G327</f>
        <v>104747.9</v>
      </c>
    </row>
    <row r="327" spans="1:7">
      <c r="A327" s="90" t="s">
        <v>419</v>
      </c>
      <c r="B327" s="1"/>
      <c r="C327" s="1" t="s">
        <v>363</v>
      </c>
      <c r="D327" s="1" t="s">
        <v>337</v>
      </c>
      <c r="E327" s="1" t="s">
        <v>499</v>
      </c>
      <c r="F327" s="1"/>
      <c r="G327" s="127">
        <f>SUM(G328+G329)</f>
        <v>57294.8</v>
      </c>
    </row>
    <row r="328" spans="1:7" ht="31.5">
      <c r="A328" s="90" t="s">
        <v>344</v>
      </c>
      <c r="B328" s="1"/>
      <c r="C328" s="1" t="s">
        <v>363</v>
      </c>
      <c r="D328" s="1" t="s">
        <v>337</v>
      </c>
      <c r="E328" s="1" t="s">
        <v>499</v>
      </c>
      <c r="F328" s="1" t="s">
        <v>345</v>
      </c>
      <c r="G328" s="127">
        <v>8626.9</v>
      </c>
    </row>
    <row r="329" spans="1:7">
      <c r="A329" s="90" t="s">
        <v>604</v>
      </c>
      <c r="B329" s="1"/>
      <c r="C329" s="1" t="s">
        <v>363</v>
      </c>
      <c r="D329" s="1" t="s">
        <v>337</v>
      </c>
      <c r="E329" s="1" t="s">
        <v>605</v>
      </c>
      <c r="F329" s="1"/>
      <c r="G329" s="127">
        <f>SUM(G330+G332+G334+G336+G338+G340)+G342+G344+G346+G348+G350+G352+G354+G356</f>
        <v>48667.9</v>
      </c>
    </row>
    <row r="330" spans="1:7" ht="31.5">
      <c r="A330" s="90" t="s">
        <v>606</v>
      </c>
      <c r="B330" s="1"/>
      <c r="C330" s="1" t="s">
        <v>363</v>
      </c>
      <c r="D330" s="1" t="s">
        <v>337</v>
      </c>
      <c r="E330" s="1" t="s">
        <v>607</v>
      </c>
      <c r="F330" s="1"/>
      <c r="G330" s="127">
        <f>SUM(G331)</f>
        <v>7000</v>
      </c>
    </row>
    <row r="331" spans="1:7" ht="31.5">
      <c r="A331" s="90" t="s">
        <v>344</v>
      </c>
      <c r="B331" s="1"/>
      <c r="C331" s="1" t="s">
        <v>363</v>
      </c>
      <c r="D331" s="1" t="s">
        <v>337</v>
      </c>
      <c r="E331" s="1" t="s">
        <v>607</v>
      </c>
      <c r="F331" s="1" t="s">
        <v>345</v>
      </c>
      <c r="G331" s="127">
        <v>7000</v>
      </c>
    </row>
    <row r="332" spans="1:7" ht="31.5">
      <c r="A332" s="90" t="s">
        <v>608</v>
      </c>
      <c r="B332" s="1"/>
      <c r="C332" s="1" t="s">
        <v>363</v>
      </c>
      <c r="D332" s="1" t="s">
        <v>337</v>
      </c>
      <c r="E332" s="1" t="s">
        <v>609</v>
      </c>
      <c r="F332" s="1"/>
      <c r="G332" s="127">
        <f t="shared" ref="G332" si="66">SUM(G333)</f>
        <v>1096</v>
      </c>
    </row>
    <row r="333" spans="1:7" ht="31.5">
      <c r="A333" s="90" t="s">
        <v>344</v>
      </c>
      <c r="B333" s="1"/>
      <c r="C333" s="1" t="s">
        <v>363</v>
      </c>
      <c r="D333" s="1" t="s">
        <v>337</v>
      </c>
      <c r="E333" s="1" t="s">
        <v>609</v>
      </c>
      <c r="F333" s="1" t="s">
        <v>345</v>
      </c>
      <c r="G333" s="127">
        <v>1096</v>
      </c>
    </row>
    <row r="334" spans="1:7" ht="31.5">
      <c r="A334" s="90" t="s">
        <v>610</v>
      </c>
      <c r="B334" s="1"/>
      <c r="C334" s="1" t="s">
        <v>363</v>
      </c>
      <c r="D334" s="1" t="s">
        <v>337</v>
      </c>
      <c r="E334" s="1" t="s">
        <v>611</v>
      </c>
      <c r="F334" s="1"/>
      <c r="G334" s="127">
        <f t="shared" ref="G334" si="67">SUM(G335)</f>
        <v>7000</v>
      </c>
    </row>
    <row r="335" spans="1:7" ht="31.5">
      <c r="A335" s="90" t="s">
        <v>344</v>
      </c>
      <c r="B335" s="1"/>
      <c r="C335" s="1" t="s">
        <v>363</v>
      </c>
      <c r="D335" s="1" t="s">
        <v>337</v>
      </c>
      <c r="E335" s="1" t="s">
        <v>611</v>
      </c>
      <c r="F335" s="1" t="s">
        <v>345</v>
      </c>
      <c r="G335" s="127">
        <v>7000</v>
      </c>
    </row>
    <row r="336" spans="1:7" ht="31.5">
      <c r="A336" s="90" t="s">
        <v>612</v>
      </c>
      <c r="B336" s="1"/>
      <c r="C336" s="1" t="s">
        <v>363</v>
      </c>
      <c r="D336" s="1" t="s">
        <v>337</v>
      </c>
      <c r="E336" s="1" t="s">
        <v>613</v>
      </c>
      <c r="F336" s="1"/>
      <c r="G336" s="127">
        <f t="shared" ref="G336" si="68">SUM(G337)</f>
        <v>4768.3</v>
      </c>
    </row>
    <row r="337" spans="1:7" ht="31.5">
      <c r="A337" s="90" t="s">
        <v>344</v>
      </c>
      <c r="B337" s="1"/>
      <c r="C337" s="1" t="s">
        <v>363</v>
      </c>
      <c r="D337" s="1" t="s">
        <v>337</v>
      </c>
      <c r="E337" s="1" t="s">
        <v>613</v>
      </c>
      <c r="F337" s="1" t="s">
        <v>345</v>
      </c>
      <c r="G337" s="127">
        <v>4768.3</v>
      </c>
    </row>
    <row r="338" spans="1:7" ht="47.25">
      <c r="A338" s="90" t="s">
        <v>614</v>
      </c>
      <c r="B338" s="1"/>
      <c r="C338" s="1" t="s">
        <v>363</v>
      </c>
      <c r="D338" s="1" t="s">
        <v>337</v>
      </c>
      <c r="E338" s="1" t="s">
        <v>615</v>
      </c>
      <c r="F338" s="1"/>
      <c r="G338" s="127">
        <f t="shared" ref="G338" si="69">SUM(G339)</f>
        <v>6586.4</v>
      </c>
    </row>
    <row r="339" spans="1:7" ht="31.5">
      <c r="A339" s="90" t="s">
        <v>344</v>
      </c>
      <c r="B339" s="1"/>
      <c r="C339" s="1" t="s">
        <v>363</v>
      </c>
      <c r="D339" s="1" t="s">
        <v>337</v>
      </c>
      <c r="E339" s="1" t="s">
        <v>615</v>
      </c>
      <c r="F339" s="1" t="s">
        <v>345</v>
      </c>
      <c r="G339" s="127">
        <v>6586.4</v>
      </c>
    </row>
    <row r="340" spans="1:7" ht="31.5">
      <c r="A340" s="90" t="s">
        <v>616</v>
      </c>
      <c r="B340" s="1"/>
      <c r="C340" s="1" t="s">
        <v>363</v>
      </c>
      <c r="D340" s="1" t="s">
        <v>337</v>
      </c>
      <c r="E340" s="1" t="s">
        <v>617</v>
      </c>
      <c r="F340" s="1"/>
      <c r="G340" s="127">
        <f t="shared" ref="G340" si="70">SUM(G341)</f>
        <v>3961.8</v>
      </c>
    </row>
    <row r="341" spans="1:7" ht="31.5">
      <c r="A341" s="90" t="s">
        <v>344</v>
      </c>
      <c r="B341" s="1"/>
      <c r="C341" s="1" t="s">
        <v>363</v>
      </c>
      <c r="D341" s="1" t="s">
        <v>337</v>
      </c>
      <c r="E341" s="1" t="s">
        <v>617</v>
      </c>
      <c r="F341" s="1" t="s">
        <v>345</v>
      </c>
      <c r="G341" s="127">
        <v>3961.8</v>
      </c>
    </row>
    <row r="342" spans="1:7" ht="31.5">
      <c r="A342" s="90" t="s">
        <v>618</v>
      </c>
      <c r="B342" s="1"/>
      <c r="C342" s="1" t="s">
        <v>363</v>
      </c>
      <c r="D342" s="1" t="s">
        <v>337</v>
      </c>
      <c r="E342" s="1" t="s">
        <v>619</v>
      </c>
      <c r="F342" s="1"/>
      <c r="G342" s="127">
        <f>SUM(G343)</f>
        <v>2683.3</v>
      </c>
    </row>
    <row r="343" spans="1:7" ht="31.5">
      <c r="A343" s="90" t="s">
        <v>344</v>
      </c>
      <c r="B343" s="1"/>
      <c r="C343" s="1" t="s">
        <v>363</v>
      </c>
      <c r="D343" s="1" t="s">
        <v>337</v>
      </c>
      <c r="E343" s="1" t="s">
        <v>619</v>
      </c>
      <c r="F343" s="1" t="s">
        <v>345</v>
      </c>
      <c r="G343" s="127">
        <v>2683.3</v>
      </c>
    </row>
    <row r="344" spans="1:7" ht="31.5">
      <c r="A344" s="90" t="s">
        <v>620</v>
      </c>
      <c r="B344" s="1"/>
      <c r="C344" s="1" t="s">
        <v>363</v>
      </c>
      <c r="D344" s="1" t="s">
        <v>337</v>
      </c>
      <c r="E344" s="1" t="s">
        <v>621</v>
      </c>
      <c r="F344" s="1"/>
      <c r="G344" s="127">
        <f>SUM(G345)</f>
        <v>1698.8</v>
      </c>
    </row>
    <row r="345" spans="1:7" ht="31.5">
      <c r="A345" s="90" t="s">
        <v>344</v>
      </c>
      <c r="B345" s="1"/>
      <c r="C345" s="1" t="s">
        <v>363</v>
      </c>
      <c r="D345" s="1" t="s">
        <v>337</v>
      </c>
      <c r="E345" s="1" t="s">
        <v>621</v>
      </c>
      <c r="F345" s="1" t="s">
        <v>345</v>
      </c>
      <c r="G345" s="127">
        <v>1698.8</v>
      </c>
    </row>
    <row r="346" spans="1:7" ht="31.5">
      <c r="A346" s="90" t="s">
        <v>622</v>
      </c>
      <c r="B346" s="1"/>
      <c r="C346" s="1" t="s">
        <v>363</v>
      </c>
      <c r="D346" s="1" t="s">
        <v>337</v>
      </c>
      <c r="E346" s="1" t="s">
        <v>623</v>
      </c>
      <c r="F346" s="1"/>
      <c r="G346" s="127">
        <f>SUM(G347)</f>
        <v>2457.5</v>
      </c>
    </row>
    <row r="347" spans="1:7" ht="31.5">
      <c r="A347" s="90" t="s">
        <v>344</v>
      </c>
      <c r="B347" s="1"/>
      <c r="C347" s="1" t="s">
        <v>363</v>
      </c>
      <c r="D347" s="1" t="s">
        <v>337</v>
      </c>
      <c r="E347" s="1" t="s">
        <v>623</v>
      </c>
      <c r="F347" s="1" t="s">
        <v>345</v>
      </c>
      <c r="G347" s="127">
        <v>2457.5</v>
      </c>
    </row>
    <row r="348" spans="1:7" ht="31.5">
      <c r="A348" s="90" t="s">
        <v>624</v>
      </c>
      <c r="B348" s="1"/>
      <c r="C348" s="1" t="s">
        <v>363</v>
      </c>
      <c r="D348" s="1" t="s">
        <v>337</v>
      </c>
      <c r="E348" s="1" t="s">
        <v>625</v>
      </c>
      <c r="F348" s="1"/>
      <c r="G348" s="127">
        <f>SUM(G349)</f>
        <v>2635.9</v>
      </c>
    </row>
    <row r="349" spans="1:7" ht="31.5">
      <c r="A349" s="90" t="s">
        <v>344</v>
      </c>
      <c r="B349" s="1"/>
      <c r="C349" s="1" t="s">
        <v>363</v>
      </c>
      <c r="D349" s="1" t="s">
        <v>337</v>
      </c>
      <c r="E349" s="1" t="s">
        <v>625</v>
      </c>
      <c r="F349" s="1" t="s">
        <v>345</v>
      </c>
      <c r="G349" s="127">
        <v>2635.9</v>
      </c>
    </row>
    <row r="350" spans="1:7" ht="31.5">
      <c r="A350" s="90" t="s">
        <v>626</v>
      </c>
      <c r="B350" s="1"/>
      <c r="C350" s="1" t="s">
        <v>363</v>
      </c>
      <c r="D350" s="1" t="s">
        <v>337</v>
      </c>
      <c r="E350" s="1" t="s">
        <v>627</v>
      </c>
      <c r="F350" s="1"/>
      <c r="G350" s="127">
        <f>SUM(G351)</f>
        <v>2288.1</v>
      </c>
    </row>
    <row r="351" spans="1:7" ht="31.5">
      <c r="A351" s="90" t="s">
        <v>344</v>
      </c>
      <c r="B351" s="1"/>
      <c r="C351" s="1" t="s">
        <v>363</v>
      </c>
      <c r="D351" s="1" t="s">
        <v>337</v>
      </c>
      <c r="E351" s="1" t="s">
        <v>627</v>
      </c>
      <c r="F351" s="1" t="s">
        <v>345</v>
      </c>
      <c r="G351" s="127">
        <v>2288.1</v>
      </c>
    </row>
    <row r="352" spans="1:7" ht="31.5">
      <c r="A352" s="90" t="s">
        <v>628</v>
      </c>
      <c r="B352" s="1"/>
      <c r="C352" s="1" t="s">
        <v>363</v>
      </c>
      <c r="D352" s="1" t="s">
        <v>337</v>
      </c>
      <c r="E352" s="1" t="s">
        <v>629</v>
      </c>
      <c r="F352" s="1"/>
      <c r="G352" s="127">
        <f>SUM(G353)</f>
        <v>1773</v>
      </c>
    </row>
    <row r="353" spans="1:7" ht="31.5">
      <c r="A353" s="90" t="s">
        <v>344</v>
      </c>
      <c r="B353" s="1"/>
      <c r="C353" s="1" t="s">
        <v>363</v>
      </c>
      <c r="D353" s="1" t="s">
        <v>337</v>
      </c>
      <c r="E353" s="1" t="s">
        <v>629</v>
      </c>
      <c r="F353" s="1" t="s">
        <v>345</v>
      </c>
      <c r="G353" s="127">
        <v>1773</v>
      </c>
    </row>
    <row r="354" spans="1:7" ht="31.5">
      <c r="A354" s="90" t="s">
        <v>630</v>
      </c>
      <c r="B354" s="1"/>
      <c r="C354" s="1" t="s">
        <v>363</v>
      </c>
      <c r="D354" s="1" t="s">
        <v>337</v>
      </c>
      <c r="E354" s="1" t="s">
        <v>631</v>
      </c>
      <c r="F354" s="1"/>
      <c r="G354" s="127">
        <f>SUM(G355)</f>
        <v>2740.5</v>
      </c>
    </row>
    <row r="355" spans="1:7" ht="31.5">
      <c r="A355" s="90" t="s">
        <v>344</v>
      </c>
      <c r="B355" s="1"/>
      <c r="C355" s="1" t="s">
        <v>363</v>
      </c>
      <c r="D355" s="1" t="s">
        <v>337</v>
      </c>
      <c r="E355" s="1" t="s">
        <v>631</v>
      </c>
      <c r="F355" s="1" t="s">
        <v>345</v>
      </c>
      <c r="G355" s="127">
        <v>2740.5</v>
      </c>
    </row>
    <row r="356" spans="1:7" ht="31.5">
      <c r="A356" s="90" t="s">
        <v>632</v>
      </c>
      <c r="B356" s="1"/>
      <c r="C356" s="1" t="s">
        <v>363</v>
      </c>
      <c r="D356" s="1" t="s">
        <v>337</v>
      </c>
      <c r="E356" s="1" t="s">
        <v>633</v>
      </c>
      <c r="F356" s="1"/>
      <c r="G356" s="127">
        <f>SUM(G357)</f>
        <v>1978.3</v>
      </c>
    </row>
    <row r="357" spans="1:7" ht="31.5">
      <c r="A357" s="90" t="s">
        <v>344</v>
      </c>
      <c r="B357" s="1"/>
      <c r="C357" s="1" t="s">
        <v>363</v>
      </c>
      <c r="D357" s="1" t="s">
        <v>337</v>
      </c>
      <c r="E357" s="1" t="s">
        <v>633</v>
      </c>
      <c r="F357" s="1" t="s">
        <v>345</v>
      </c>
      <c r="G357" s="127">
        <v>1978.3</v>
      </c>
    </row>
    <row r="358" spans="1:7">
      <c r="A358" s="94" t="s">
        <v>634</v>
      </c>
      <c r="B358" s="1"/>
      <c r="C358" s="1" t="s">
        <v>363</v>
      </c>
      <c r="D358" s="1" t="s">
        <v>337</v>
      </c>
      <c r="E358" s="1" t="s">
        <v>635</v>
      </c>
      <c r="F358" s="1"/>
      <c r="G358" s="127">
        <f>SUM(G360)+G361</f>
        <v>47453.1</v>
      </c>
    </row>
    <row r="359" spans="1:7">
      <c r="A359" s="90" t="s">
        <v>636</v>
      </c>
      <c r="B359" s="1"/>
      <c r="C359" s="1" t="s">
        <v>363</v>
      </c>
      <c r="D359" s="1" t="s">
        <v>337</v>
      </c>
      <c r="E359" s="1" t="s">
        <v>637</v>
      </c>
      <c r="F359" s="1"/>
      <c r="G359" s="127">
        <f>SUM(G360)</f>
        <v>47453.1</v>
      </c>
    </row>
    <row r="360" spans="1:7" ht="31.5">
      <c r="A360" s="90" t="s">
        <v>344</v>
      </c>
      <c r="B360" s="1"/>
      <c r="C360" s="1" t="s">
        <v>363</v>
      </c>
      <c r="D360" s="1" t="s">
        <v>337</v>
      </c>
      <c r="E360" s="1" t="s">
        <v>637</v>
      </c>
      <c r="F360" s="1" t="s">
        <v>345</v>
      </c>
      <c r="G360" s="127">
        <v>47453.1</v>
      </c>
    </row>
    <row r="361" spans="1:7" ht="31.5" hidden="1">
      <c r="A361" s="90" t="s">
        <v>638</v>
      </c>
      <c r="B361" s="1"/>
      <c r="C361" s="1" t="s">
        <v>363</v>
      </c>
      <c r="D361" s="1" t="s">
        <v>337</v>
      </c>
      <c r="E361" s="1" t="s">
        <v>639</v>
      </c>
      <c r="F361" s="1"/>
      <c r="G361" s="127">
        <f>SUM(G362)</f>
        <v>0</v>
      </c>
    </row>
    <row r="362" spans="1:7" ht="31.5" hidden="1">
      <c r="A362" s="90" t="s">
        <v>344</v>
      </c>
      <c r="B362" s="1"/>
      <c r="C362" s="1" t="s">
        <v>363</v>
      </c>
      <c r="D362" s="1" t="s">
        <v>337</v>
      </c>
      <c r="E362" s="1" t="s">
        <v>639</v>
      </c>
      <c r="F362" s="1" t="s">
        <v>345</v>
      </c>
      <c r="G362" s="127"/>
    </row>
    <row r="363" spans="1:7" ht="31.5">
      <c r="A363" s="85" t="s">
        <v>406</v>
      </c>
      <c r="B363" s="1"/>
      <c r="C363" s="1" t="s">
        <v>363</v>
      </c>
      <c r="D363" s="1" t="s">
        <v>337</v>
      </c>
      <c r="E363" s="9" t="s">
        <v>407</v>
      </c>
      <c r="F363" s="1"/>
      <c r="G363" s="127">
        <f t="shared" ref="G363" si="71">SUM(G364)</f>
        <v>9456.7999999999993</v>
      </c>
    </row>
    <row r="364" spans="1:7" ht="47.25">
      <c r="A364" s="85" t="s">
        <v>408</v>
      </c>
      <c r="B364" s="1"/>
      <c r="C364" s="1" t="s">
        <v>363</v>
      </c>
      <c r="D364" s="1" t="s">
        <v>337</v>
      </c>
      <c r="E364" s="9" t="s">
        <v>409</v>
      </c>
      <c r="F364" s="1"/>
      <c r="G364" s="127">
        <f>SUM(G365)+G368</f>
        <v>9456.7999999999993</v>
      </c>
    </row>
    <row r="365" spans="1:7" ht="31.5">
      <c r="A365" s="85" t="s">
        <v>410</v>
      </c>
      <c r="B365" s="1"/>
      <c r="C365" s="1" t="s">
        <v>363</v>
      </c>
      <c r="D365" s="1" t="s">
        <v>337</v>
      </c>
      <c r="E365" s="9" t="s">
        <v>411</v>
      </c>
      <c r="F365" s="1"/>
      <c r="G365" s="127">
        <f>SUM(G366:G367)</f>
        <v>5737.1</v>
      </c>
    </row>
    <row r="366" spans="1:7" ht="31.5">
      <c r="A366" s="85" t="s">
        <v>344</v>
      </c>
      <c r="B366" s="1"/>
      <c r="C366" s="1" t="s">
        <v>363</v>
      </c>
      <c r="D366" s="1" t="s">
        <v>337</v>
      </c>
      <c r="E366" s="9" t="s">
        <v>411</v>
      </c>
      <c r="F366" s="1" t="s">
        <v>345</v>
      </c>
      <c r="G366" s="127">
        <v>2114.3000000000002</v>
      </c>
    </row>
    <row r="367" spans="1:7" ht="31.5">
      <c r="A367" s="90" t="s">
        <v>506</v>
      </c>
      <c r="B367" s="1"/>
      <c r="C367" s="1" t="s">
        <v>363</v>
      </c>
      <c r="D367" s="1" t="s">
        <v>337</v>
      </c>
      <c r="E367" s="9" t="s">
        <v>411</v>
      </c>
      <c r="F367" s="1" t="s">
        <v>507</v>
      </c>
      <c r="G367" s="127">
        <v>3622.8</v>
      </c>
    </row>
    <row r="368" spans="1:7" ht="31.5">
      <c r="A368" s="94" t="s">
        <v>640</v>
      </c>
      <c r="B368" s="1"/>
      <c r="C368" s="1" t="s">
        <v>363</v>
      </c>
      <c r="D368" s="1" t="s">
        <v>337</v>
      </c>
      <c r="E368" s="9" t="s">
        <v>641</v>
      </c>
      <c r="F368" s="1"/>
      <c r="G368" s="127">
        <f t="shared" ref="G368" si="72">SUM(G369+G371)</f>
        <v>3719.7</v>
      </c>
    </row>
    <row r="369" spans="1:7" ht="31.5">
      <c r="A369" s="90" t="s">
        <v>642</v>
      </c>
      <c r="B369" s="1"/>
      <c r="C369" s="1" t="s">
        <v>363</v>
      </c>
      <c r="D369" s="1" t="s">
        <v>337</v>
      </c>
      <c r="E369" s="9" t="s">
        <v>643</v>
      </c>
      <c r="F369" s="1"/>
      <c r="G369" s="127">
        <f t="shared" ref="G369" si="73">SUM(G370)</f>
        <v>1048.8</v>
      </c>
    </row>
    <row r="370" spans="1:7" ht="31.5">
      <c r="A370" s="94" t="s">
        <v>344</v>
      </c>
      <c r="B370" s="1"/>
      <c r="C370" s="1" t="s">
        <v>363</v>
      </c>
      <c r="D370" s="1" t="s">
        <v>337</v>
      </c>
      <c r="E370" s="9" t="s">
        <v>643</v>
      </c>
      <c r="F370" s="1" t="s">
        <v>345</v>
      </c>
      <c r="G370" s="127">
        <v>1048.8</v>
      </c>
    </row>
    <row r="371" spans="1:7" ht="31.5">
      <c r="A371" s="90" t="s">
        <v>644</v>
      </c>
      <c r="B371" s="1"/>
      <c r="C371" s="1" t="s">
        <v>363</v>
      </c>
      <c r="D371" s="1" t="s">
        <v>337</v>
      </c>
      <c r="E371" s="9" t="s">
        <v>645</v>
      </c>
      <c r="F371" s="1"/>
      <c r="G371" s="127">
        <f t="shared" ref="G371" si="74">SUM(G372)</f>
        <v>2670.9</v>
      </c>
    </row>
    <row r="372" spans="1:7" ht="31.5">
      <c r="A372" s="94" t="s">
        <v>344</v>
      </c>
      <c r="B372" s="1"/>
      <c r="C372" s="1" t="s">
        <v>363</v>
      </c>
      <c r="D372" s="1" t="s">
        <v>337</v>
      </c>
      <c r="E372" s="9" t="s">
        <v>645</v>
      </c>
      <c r="F372" s="1" t="s">
        <v>345</v>
      </c>
      <c r="G372" s="127">
        <v>2670.9</v>
      </c>
    </row>
    <row r="373" spans="1:7">
      <c r="A373" s="94" t="s">
        <v>646</v>
      </c>
      <c r="B373" s="1"/>
      <c r="C373" s="1" t="s">
        <v>363</v>
      </c>
      <c r="D373" s="1" t="s">
        <v>337</v>
      </c>
      <c r="E373" s="95" t="s">
        <v>647</v>
      </c>
      <c r="F373" s="95"/>
      <c r="G373" s="127">
        <f>SUM(G374)+G376+G378+G380</f>
        <v>10274.199999999999</v>
      </c>
    </row>
    <row r="374" spans="1:7">
      <c r="A374" s="94" t="s">
        <v>419</v>
      </c>
      <c r="B374" s="1"/>
      <c r="C374" s="1" t="s">
        <v>363</v>
      </c>
      <c r="D374" s="1" t="s">
        <v>337</v>
      </c>
      <c r="E374" s="95" t="s">
        <v>648</v>
      </c>
      <c r="F374" s="95"/>
      <c r="G374" s="127">
        <f>SUM(G375)</f>
        <v>5479.6</v>
      </c>
    </row>
    <row r="375" spans="1:7" ht="31.5">
      <c r="A375" s="94" t="s">
        <v>344</v>
      </c>
      <c r="B375" s="1"/>
      <c r="C375" s="1" t="s">
        <v>363</v>
      </c>
      <c r="D375" s="1" t="s">
        <v>337</v>
      </c>
      <c r="E375" s="95" t="s">
        <v>648</v>
      </c>
      <c r="F375" s="95" t="s">
        <v>345</v>
      </c>
      <c r="G375" s="127">
        <v>5479.6</v>
      </c>
    </row>
    <row r="376" spans="1:7" ht="47.25">
      <c r="A376" s="94" t="s">
        <v>426</v>
      </c>
      <c r="B376" s="1"/>
      <c r="C376" s="1" t="s">
        <v>363</v>
      </c>
      <c r="D376" s="1" t="s">
        <v>337</v>
      </c>
      <c r="E376" s="95" t="s">
        <v>649</v>
      </c>
      <c r="F376" s="95"/>
      <c r="G376" s="127">
        <f>SUM(G377)</f>
        <v>4349.2</v>
      </c>
    </row>
    <row r="377" spans="1:7" ht="31.5">
      <c r="A377" s="94" t="s">
        <v>425</v>
      </c>
      <c r="B377" s="1"/>
      <c r="C377" s="1" t="s">
        <v>363</v>
      </c>
      <c r="D377" s="1" t="s">
        <v>337</v>
      </c>
      <c r="E377" s="95" t="s">
        <v>649</v>
      </c>
      <c r="F377" s="95" t="s">
        <v>526</v>
      </c>
      <c r="G377" s="127">
        <v>4349.2</v>
      </c>
    </row>
    <row r="378" spans="1:7" ht="31.5">
      <c r="A378" s="94" t="s">
        <v>650</v>
      </c>
      <c r="B378" s="1"/>
      <c r="C378" s="1" t="s">
        <v>363</v>
      </c>
      <c r="D378" s="1" t="s">
        <v>337</v>
      </c>
      <c r="E378" s="95" t="s">
        <v>651</v>
      </c>
      <c r="F378" s="95"/>
      <c r="G378" s="127">
        <f>SUM(G379)</f>
        <v>372.1</v>
      </c>
    </row>
    <row r="379" spans="1:7" ht="31.5">
      <c r="A379" s="94" t="s">
        <v>425</v>
      </c>
      <c r="B379" s="1"/>
      <c r="C379" s="1" t="s">
        <v>363</v>
      </c>
      <c r="D379" s="1" t="s">
        <v>337</v>
      </c>
      <c r="E379" s="95" t="s">
        <v>651</v>
      </c>
      <c r="F379" s="95" t="s">
        <v>526</v>
      </c>
      <c r="G379" s="127">
        <v>372.1</v>
      </c>
    </row>
    <row r="380" spans="1:7">
      <c r="A380" s="85" t="s">
        <v>438</v>
      </c>
      <c r="B380" s="1"/>
      <c r="C380" s="1" t="s">
        <v>363</v>
      </c>
      <c r="D380" s="1" t="s">
        <v>337</v>
      </c>
      <c r="E380" s="95" t="s">
        <v>652</v>
      </c>
      <c r="F380" s="95"/>
      <c r="G380" s="127">
        <f>SUM(G381)</f>
        <v>73.3</v>
      </c>
    </row>
    <row r="381" spans="1:7" ht="31.5">
      <c r="A381" s="94" t="s">
        <v>425</v>
      </c>
      <c r="B381" s="1"/>
      <c r="C381" s="1" t="s">
        <v>363</v>
      </c>
      <c r="D381" s="1" t="s">
        <v>337</v>
      </c>
      <c r="E381" s="95" t="s">
        <v>652</v>
      </c>
      <c r="F381" s="95" t="s">
        <v>526</v>
      </c>
      <c r="G381" s="127">
        <v>73.3</v>
      </c>
    </row>
    <row r="382" spans="1:7">
      <c r="A382" s="94" t="s">
        <v>653</v>
      </c>
      <c r="B382" s="1"/>
      <c r="C382" s="1" t="s">
        <v>363</v>
      </c>
      <c r="D382" s="1" t="s">
        <v>337</v>
      </c>
      <c r="E382" s="95" t="s">
        <v>654</v>
      </c>
      <c r="F382" s="95"/>
      <c r="G382" s="127">
        <f>SUM(G383)+G385+G387+G389</f>
        <v>38337.800000000003</v>
      </c>
    </row>
    <row r="383" spans="1:7">
      <c r="A383" s="94" t="s">
        <v>419</v>
      </c>
      <c r="B383" s="1"/>
      <c r="C383" s="1" t="s">
        <v>363</v>
      </c>
      <c r="D383" s="1" t="s">
        <v>337</v>
      </c>
      <c r="E383" s="95" t="s">
        <v>655</v>
      </c>
      <c r="F383" s="95"/>
      <c r="G383" s="127">
        <f>SUM(G384)</f>
        <v>12683.8</v>
      </c>
    </row>
    <row r="384" spans="1:7" ht="31.5">
      <c r="A384" s="94" t="s">
        <v>344</v>
      </c>
      <c r="B384" s="1"/>
      <c r="C384" s="1" t="s">
        <v>363</v>
      </c>
      <c r="D384" s="1" t="s">
        <v>337</v>
      </c>
      <c r="E384" s="95" t="s">
        <v>655</v>
      </c>
      <c r="F384" s="95" t="s">
        <v>345</v>
      </c>
      <c r="G384" s="127">
        <v>12683.8</v>
      </c>
    </row>
    <row r="385" spans="1:7" ht="47.25">
      <c r="A385" s="94" t="s">
        <v>426</v>
      </c>
      <c r="B385" s="1"/>
      <c r="C385" s="1" t="s">
        <v>363</v>
      </c>
      <c r="D385" s="1" t="s">
        <v>337</v>
      </c>
      <c r="E385" s="95" t="s">
        <v>656</v>
      </c>
      <c r="F385" s="95"/>
      <c r="G385" s="127">
        <f>SUM(G386)</f>
        <v>21047</v>
      </c>
    </row>
    <row r="386" spans="1:7" ht="31.5">
      <c r="A386" s="94" t="s">
        <v>425</v>
      </c>
      <c r="B386" s="1"/>
      <c r="C386" s="1" t="s">
        <v>363</v>
      </c>
      <c r="D386" s="1" t="s">
        <v>337</v>
      </c>
      <c r="E386" s="95" t="s">
        <v>656</v>
      </c>
      <c r="F386" s="95" t="s">
        <v>526</v>
      </c>
      <c r="G386" s="127">
        <v>21047</v>
      </c>
    </row>
    <row r="387" spans="1:7" hidden="1">
      <c r="A387" s="94" t="s">
        <v>657</v>
      </c>
      <c r="B387" s="1"/>
      <c r="C387" s="1" t="s">
        <v>363</v>
      </c>
      <c r="D387" s="1" t="s">
        <v>337</v>
      </c>
      <c r="E387" s="95" t="s">
        <v>658</v>
      </c>
      <c r="F387" s="95"/>
      <c r="G387" s="127">
        <f t="shared" ref="G387" si="75">SUM(G388)</f>
        <v>0</v>
      </c>
    </row>
    <row r="388" spans="1:7" ht="31.5" hidden="1">
      <c r="A388" s="94" t="s">
        <v>425</v>
      </c>
      <c r="B388" s="1"/>
      <c r="C388" s="1" t="s">
        <v>363</v>
      </c>
      <c r="D388" s="1" t="s">
        <v>337</v>
      </c>
      <c r="E388" s="95" t="s">
        <v>658</v>
      </c>
      <c r="F388" s="95" t="s">
        <v>526</v>
      </c>
      <c r="G388" s="127"/>
    </row>
    <row r="389" spans="1:7" ht="31.5">
      <c r="A389" s="94" t="s">
        <v>640</v>
      </c>
      <c r="B389" s="1"/>
      <c r="C389" s="1" t="s">
        <v>363</v>
      </c>
      <c r="D389" s="1" t="s">
        <v>337</v>
      </c>
      <c r="E389" s="95" t="s">
        <v>659</v>
      </c>
      <c r="F389" s="95"/>
      <c r="G389" s="127">
        <f t="shared" ref="G389" si="76">SUM(G390)</f>
        <v>4607</v>
      </c>
    </row>
    <row r="390" spans="1:7" ht="31.5">
      <c r="A390" s="94" t="s">
        <v>660</v>
      </c>
      <c r="B390" s="1"/>
      <c r="C390" s="1" t="s">
        <v>363</v>
      </c>
      <c r="D390" s="1" t="s">
        <v>337</v>
      </c>
      <c r="E390" s="95" t="s">
        <v>661</v>
      </c>
      <c r="F390" s="95"/>
      <c r="G390" s="127">
        <f>SUM(G391)</f>
        <v>4607</v>
      </c>
    </row>
    <row r="391" spans="1:7" ht="31.5">
      <c r="A391" s="94" t="s">
        <v>344</v>
      </c>
      <c r="B391" s="1"/>
      <c r="C391" s="1" t="s">
        <v>363</v>
      </c>
      <c r="D391" s="1" t="s">
        <v>337</v>
      </c>
      <c r="E391" s="95" t="s">
        <v>661</v>
      </c>
      <c r="F391" s="95" t="s">
        <v>345</v>
      </c>
      <c r="G391" s="127">
        <v>4607</v>
      </c>
    </row>
    <row r="392" spans="1:7">
      <c r="A392" s="94" t="s">
        <v>662</v>
      </c>
      <c r="B392" s="1"/>
      <c r="C392" s="1" t="s">
        <v>363</v>
      </c>
      <c r="D392" s="1" t="s">
        <v>337</v>
      </c>
      <c r="E392" s="95" t="s">
        <v>663</v>
      </c>
      <c r="F392" s="95"/>
      <c r="G392" s="127">
        <f t="shared" ref="G392:G393" si="77">SUM(G393)</f>
        <v>41996.7</v>
      </c>
    </row>
    <row r="393" spans="1:7">
      <c r="A393" s="94" t="s">
        <v>419</v>
      </c>
      <c r="B393" s="1"/>
      <c r="C393" s="1" t="s">
        <v>363</v>
      </c>
      <c r="D393" s="1" t="s">
        <v>337</v>
      </c>
      <c r="E393" s="95" t="s">
        <v>664</v>
      </c>
      <c r="F393" s="95"/>
      <c r="G393" s="127">
        <f t="shared" si="77"/>
        <v>41996.7</v>
      </c>
    </row>
    <row r="394" spans="1:7" ht="31.5">
      <c r="A394" s="94" t="s">
        <v>344</v>
      </c>
      <c r="B394" s="1"/>
      <c r="C394" s="1" t="s">
        <v>363</v>
      </c>
      <c r="D394" s="1" t="s">
        <v>337</v>
      </c>
      <c r="E394" s="95" t="s">
        <v>664</v>
      </c>
      <c r="F394" s="95" t="s">
        <v>345</v>
      </c>
      <c r="G394" s="127">
        <v>41996.7</v>
      </c>
    </row>
    <row r="395" spans="1:7">
      <c r="A395" s="90" t="s">
        <v>665</v>
      </c>
      <c r="B395" s="1"/>
      <c r="C395" s="86" t="s">
        <v>363</v>
      </c>
      <c r="D395" s="86" t="s">
        <v>363</v>
      </c>
      <c r="E395" s="86"/>
      <c r="F395" s="86"/>
      <c r="G395" s="128">
        <f t="shared" ref="G395" si="78">SUM(G405)+G408+G396+G412</f>
        <v>53834.499999999993</v>
      </c>
    </row>
    <row r="396" spans="1:7" ht="31.5">
      <c r="A396" s="90" t="s">
        <v>577</v>
      </c>
      <c r="B396" s="1"/>
      <c r="C396" s="86" t="s">
        <v>363</v>
      </c>
      <c r="D396" s="86" t="s">
        <v>363</v>
      </c>
      <c r="E396" s="1" t="s">
        <v>578</v>
      </c>
      <c r="F396" s="1"/>
      <c r="G396" s="127">
        <f>SUM(G397)+G400</f>
        <v>50059.7</v>
      </c>
    </row>
    <row r="397" spans="1:7" ht="31.5">
      <c r="A397" s="90" t="s">
        <v>666</v>
      </c>
      <c r="B397" s="1"/>
      <c r="C397" s="86" t="s">
        <v>363</v>
      </c>
      <c r="D397" s="86" t="s">
        <v>363</v>
      </c>
      <c r="E397" s="1" t="s">
        <v>667</v>
      </c>
      <c r="F397" s="1"/>
      <c r="G397" s="127">
        <f t="shared" ref="G397:G398" si="79">SUM(G398)</f>
        <v>704</v>
      </c>
    </row>
    <row r="398" spans="1:7" ht="31.5">
      <c r="A398" s="90" t="s">
        <v>504</v>
      </c>
      <c r="B398" s="1"/>
      <c r="C398" s="86" t="s">
        <v>363</v>
      </c>
      <c r="D398" s="86" t="s">
        <v>363</v>
      </c>
      <c r="E398" s="1" t="s">
        <v>668</v>
      </c>
      <c r="F398" s="1"/>
      <c r="G398" s="127">
        <f t="shared" si="79"/>
        <v>704</v>
      </c>
    </row>
    <row r="399" spans="1:7" ht="31.5">
      <c r="A399" s="90" t="s">
        <v>506</v>
      </c>
      <c r="B399" s="1"/>
      <c r="C399" s="86" t="s">
        <v>363</v>
      </c>
      <c r="D399" s="86" t="s">
        <v>363</v>
      </c>
      <c r="E399" s="1" t="s">
        <v>668</v>
      </c>
      <c r="F399" s="1" t="s">
        <v>507</v>
      </c>
      <c r="G399" s="127">
        <v>704</v>
      </c>
    </row>
    <row r="400" spans="1:7">
      <c r="A400" s="90" t="s">
        <v>579</v>
      </c>
      <c r="B400" s="1"/>
      <c r="C400" s="86" t="s">
        <v>363</v>
      </c>
      <c r="D400" s="86" t="s">
        <v>363</v>
      </c>
      <c r="E400" s="1" t="s">
        <v>580</v>
      </c>
      <c r="F400" s="1"/>
      <c r="G400" s="127">
        <f>SUM(G401)</f>
        <v>49355.7</v>
      </c>
    </row>
    <row r="401" spans="1:7" ht="31.5">
      <c r="A401" s="90" t="s">
        <v>504</v>
      </c>
      <c r="B401" s="1"/>
      <c r="C401" s="86" t="s">
        <v>363</v>
      </c>
      <c r="D401" s="86" t="s">
        <v>363</v>
      </c>
      <c r="E401" s="1" t="s">
        <v>584</v>
      </c>
      <c r="F401" s="1"/>
      <c r="G401" s="127">
        <f t="shared" ref="G401" si="80">SUM(G402)+G403</f>
        <v>49355.7</v>
      </c>
    </row>
    <row r="402" spans="1:7" ht="31.5">
      <c r="A402" s="90" t="s">
        <v>506</v>
      </c>
      <c r="B402" s="1"/>
      <c r="C402" s="86" t="s">
        <v>363</v>
      </c>
      <c r="D402" s="86" t="s">
        <v>363</v>
      </c>
      <c r="E402" s="1" t="s">
        <v>584</v>
      </c>
      <c r="F402" s="1" t="s">
        <v>507</v>
      </c>
      <c r="G402" s="127">
        <v>1851.6</v>
      </c>
    </row>
    <row r="403" spans="1:7" ht="31.5">
      <c r="A403" s="90" t="s">
        <v>669</v>
      </c>
      <c r="B403" s="1"/>
      <c r="C403" s="86" t="s">
        <v>363</v>
      </c>
      <c r="D403" s="86" t="s">
        <v>363</v>
      </c>
      <c r="E403" s="1" t="s">
        <v>670</v>
      </c>
      <c r="F403" s="1"/>
      <c r="G403" s="127">
        <f t="shared" ref="G403" si="81">SUM(G404)</f>
        <v>47504.1</v>
      </c>
    </row>
    <row r="404" spans="1:7" ht="31.5">
      <c r="A404" s="90" t="s">
        <v>506</v>
      </c>
      <c r="B404" s="1"/>
      <c r="C404" s="86" t="s">
        <v>363</v>
      </c>
      <c r="D404" s="86" t="s">
        <v>363</v>
      </c>
      <c r="E404" s="1" t="s">
        <v>670</v>
      </c>
      <c r="F404" s="1" t="s">
        <v>507</v>
      </c>
      <c r="G404" s="127">
        <v>47504.1</v>
      </c>
    </row>
    <row r="405" spans="1:7" ht="31.5">
      <c r="A405" s="90" t="s">
        <v>671</v>
      </c>
      <c r="B405" s="1"/>
      <c r="C405" s="86" t="s">
        <v>363</v>
      </c>
      <c r="D405" s="86" t="s">
        <v>363</v>
      </c>
      <c r="E405" s="86" t="s">
        <v>531</v>
      </c>
      <c r="F405" s="86"/>
      <c r="G405" s="128">
        <f t="shared" ref="G405:G406" si="82">SUM(G406)</f>
        <v>363</v>
      </c>
    </row>
    <row r="406" spans="1:7" ht="31.5">
      <c r="A406" s="90" t="s">
        <v>504</v>
      </c>
      <c r="B406" s="1"/>
      <c r="C406" s="86" t="s">
        <v>363</v>
      </c>
      <c r="D406" s="86" t="s">
        <v>363</v>
      </c>
      <c r="E406" s="86" t="s">
        <v>672</v>
      </c>
      <c r="F406" s="86"/>
      <c r="G406" s="128">
        <f t="shared" si="82"/>
        <v>363</v>
      </c>
    </row>
    <row r="407" spans="1:7" ht="31.5">
      <c r="A407" s="90" t="s">
        <v>506</v>
      </c>
      <c r="B407" s="1"/>
      <c r="C407" s="86" t="s">
        <v>363</v>
      </c>
      <c r="D407" s="86" t="s">
        <v>363</v>
      </c>
      <c r="E407" s="86" t="s">
        <v>672</v>
      </c>
      <c r="F407" s="86" t="s">
        <v>507</v>
      </c>
      <c r="G407" s="128">
        <v>363</v>
      </c>
    </row>
    <row r="408" spans="1:7" ht="31.5">
      <c r="A408" s="90" t="s">
        <v>673</v>
      </c>
      <c r="B408" s="1"/>
      <c r="C408" s="86" t="s">
        <v>363</v>
      </c>
      <c r="D408" s="86" t="s">
        <v>363</v>
      </c>
      <c r="E408" s="86" t="s">
        <v>558</v>
      </c>
      <c r="F408" s="86"/>
      <c r="G408" s="128">
        <f t="shared" ref="G408:G410" si="83">SUM(G409)</f>
        <v>2861.1</v>
      </c>
    </row>
    <row r="409" spans="1:7" ht="31.5">
      <c r="A409" s="90" t="s">
        <v>559</v>
      </c>
      <c r="B409" s="1"/>
      <c r="C409" s="86" t="s">
        <v>363</v>
      </c>
      <c r="D409" s="86" t="s">
        <v>363</v>
      </c>
      <c r="E409" s="86" t="s">
        <v>561</v>
      </c>
      <c r="F409" s="86"/>
      <c r="G409" s="128">
        <f t="shared" si="83"/>
        <v>2861.1</v>
      </c>
    </row>
    <row r="410" spans="1:7">
      <c r="A410" s="94" t="s">
        <v>419</v>
      </c>
      <c r="B410" s="1"/>
      <c r="C410" s="86" t="s">
        <v>363</v>
      </c>
      <c r="D410" s="86" t="s">
        <v>363</v>
      </c>
      <c r="E410" s="86" t="s">
        <v>674</v>
      </c>
      <c r="F410" s="86"/>
      <c r="G410" s="128">
        <f t="shared" si="83"/>
        <v>2861.1</v>
      </c>
    </row>
    <row r="411" spans="1:7" ht="31.5">
      <c r="A411" s="90" t="s">
        <v>344</v>
      </c>
      <c r="B411" s="1"/>
      <c r="C411" s="86" t="s">
        <v>363</v>
      </c>
      <c r="D411" s="86" t="s">
        <v>363</v>
      </c>
      <c r="E411" s="86" t="s">
        <v>674</v>
      </c>
      <c r="F411" s="86" t="s">
        <v>345</v>
      </c>
      <c r="G411" s="128">
        <v>2861.1</v>
      </c>
    </row>
    <row r="412" spans="1:7">
      <c r="A412" s="90" t="s">
        <v>338</v>
      </c>
      <c r="B412" s="1"/>
      <c r="C412" s="86" t="s">
        <v>363</v>
      </c>
      <c r="D412" s="86" t="s">
        <v>363</v>
      </c>
      <c r="E412" s="86" t="s">
        <v>339</v>
      </c>
      <c r="F412" s="86"/>
      <c r="G412" s="128">
        <f t="shared" ref="G412" si="84">SUM(G415)+G413</f>
        <v>550.70000000000005</v>
      </c>
    </row>
    <row r="413" spans="1:7" ht="31.5">
      <c r="A413" s="85" t="s">
        <v>358</v>
      </c>
      <c r="B413" s="1"/>
      <c r="C413" s="86" t="s">
        <v>363</v>
      </c>
      <c r="D413" s="86" t="s">
        <v>363</v>
      </c>
      <c r="E413" s="86" t="s">
        <v>359</v>
      </c>
      <c r="F413" s="86"/>
      <c r="G413" s="128">
        <f t="shared" ref="G413" si="85">SUM(G414)</f>
        <v>395.1</v>
      </c>
    </row>
    <row r="414" spans="1:7" ht="31.5">
      <c r="A414" s="90" t="s">
        <v>344</v>
      </c>
      <c r="B414" s="1"/>
      <c r="C414" s="86" t="s">
        <v>363</v>
      </c>
      <c r="D414" s="86" t="s">
        <v>363</v>
      </c>
      <c r="E414" s="86" t="s">
        <v>359</v>
      </c>
      <c r="F414" s="86" t="s">
        <v>345</v>
      </c>
      <c r="G414" s="128">
        <v>395.1</v>
      </c>
    </row>
    <row r="415" spans="1:7" ht="47.25">
      <c r="A415" s="85" t="s">
        <v>675</v>
      </c>
      <c r="B415" s="86"/>
      <c r="C415" s="86" t="s">
        <v>363</v>
      </c>
      <c r="D415" s="86" t="s">
        <v>363</v>
      </c>
      <c r="E415" s="86" t="s">
        <v>676</v>
      </c>
      <c r="F415" s="9"/>
      <c r="G415" s="128">
        <f>SUM(G416:G417)</f>
        <v>155.6</v>
      </c>
    </row>
    <row r="416" spans="1:7" ht="47.25">
      <c r="A416" s="90" t="s">
        <v>342</v>
      </c>
      <c r="B416" s="86"/>
      <c r="C416" s="86" t="s">
        <v>363</v>
      </c>
      <c r="D416" s="86" t="s">
        <v>363</v>
      </c>
      <c r="E416" s="86" t="s">
        <v>676</v>
      </c>
      <c r="F416" s="86" t="s">
        <v>343</v>
      </c>
      <c r="G416" s="128">
        <v>146.1</v>
      </c>
    </row>
    <row r="417" spans="1:7" ht="31.5">
      <c r="A417" s="85" t="s">
        <v>344</v>
      </c>
      <c r="B417" s="86"/>
      <c r="C417" s="86" t="s">
        <v>363</v>
      </c>
      <c r="D417" s="86" t="s">
        <v>363</v>
      </c>
      <c r="E417" s="86" t="s">
        <v>677</v>
      </c>
      <c r="F417" s="86" t="s">
        <v>345</v>
      </c>
      <c r="G417" s="128">
        <v>9.5</v>
      </c>
    </row>
    <row r="418" spans="1:7">
      <c r="A418" s="85" t="s">
        <v>678</v>
      </c>
      <c r="B418" s="8"/>
      <c r="C418" s="86" t="s">
        <v>367</v>
      </c>
      <c r="D418" s="9"/>
      <c r="E418" s="9"/>
      <c r="F418" s="9"/>
      <c r="G418" s="128">
        <f>SUM(G419+G425)</f>
        <v>10070.4</v>
      </c>
    </row>
    <row r="419" spans="1:7">
      <c r="A419" s="85" t="s">
        <v>679</v>
      </c>
      <c r="B419" s="8"/>
      <c r="C419" s="86" t="s">
        <v>367</v>
      </c>
      <c r="D419" s="86" t="s">
        <v>337</v>
      </c>
      <c r="E419" s="9"/>
      <c r="F419" s="9"/>
      <c r="G419" s="128">
        <f t="shared" ref="G419:G420" si="86">SUM(G420)</f>
        <v>8419.7999999999993</v>
      </c>
    </row>
    <row r="420" spans="1:7">
      <c r="A420" s="85" t="s">
        <v>680</v>
      </c>
      <c r="B420" s="8"/>
      <c r="C420" s="86" t="s">
        <v>367</v>
      </c>
      <c r="D420" s="86" t="s">
        <v>337</v>
      </c>
      <c r="E420" s="9" t="s">
        <v>681</v>
      </c>
      <c r="F420" s="9"/>
      <c r="G420" s="128">
        <f t="shared" si="86"/>
        <v>8419.7999999999993</v>
      </c>
    </row>
    <row r="421" spans="1:7" ht="31.5">
      <c r="A421" s="85" t="s">
        <v>453</v>
      </c>
      <c r="B421" s="8"/>
      <c r="C421" s="86" t="s">
        <v>367</v>
      </c>
      <c r="D421" s="86" t="s">
        <v>337</v>
      </c>
      <c r="E421" s="9" t="s">
        <v>682</v>
      </c>
      <c r="F421" s="9"/>
      <c r="G421" s="128">
        <f>SUM(G422:G424)</f>
        <v>8419.7999999999993</v>
      </c>
    </row>
    <row r="422" spans="1:7" ht="47.25">
      <c r="A422" s="90" t="s">
        <v>342</v>
      </c>
      <c r="B422" s="8"/>
      <c r="C422" s="86" t="s">
        <v>367</v>
      </c>
      <c r="D422" s="86" t="s">
        <v>337</v>
      </c>
      <c r="E422" s="9" t="s">
        <v>682</v>
      </c>
      <c r="F422" s="86" t="s">
        <v>343</v>
      </c>
      <c r="G422" s="128">
        <v>6235.1</v>
      </c>
    </row>
    <row r="423" spans="1:7" ht="31.5">
      <c r="A423" s="85" t="s">
        <v>344</v>
      </c>
      <c r="B423" s="8"/>
      <c r="C423" s="86" t="s">
        <v>367</v>
      </c>
      <c r="D423" s="86" t="s">
        <v>337</v>
      </c>
      <c r="E423" s="9" t="s">
        <v>682</v>
      </c>
      <c r="F423" s="86" t="s">
        <v>345</v>
      </c>
      <c r="G423" s="128">
        <v>1952.4</v>
      </c>
    </row>
    <row r="424" spans="1:7">
      <c r="A424" s="85" t="s">
        <v>354</v>
      </c>
      <c r="B424" s="8"/>
      <c r="C424" s="86" t="s">
        <v>367</v>
      </c>
      <c r="D424" s="86" t="s">
        <v>337</v>
      </c>
      <c r="E424" s="9" t="s">
        <v>682</v>
      </c>
      <c r="F424" s="86" t="s">
        <v>355</v>
      </c>
      <c r="G424" s="128">
        <v>232.3</v>
      </c>
    </row>
    <row r="425" spans="1:7">
      <c r="A425" s="85" t="s">
        <v>683</v>
      </c>
      <c r="B425" s="8"/>
      <c r="C425" s="86" t="s">
        <v>367</v>
      </c>
      <c r="D425" s="86" t="s">
        <v>363</v>
      </c>
      <c r="E425" s="9"/>
      <c r="F425" s="9"/>
      <c r="G425" s="128">
        <f>SUM(G426)</f>
        <v>1650.6</v>
      </c>
    </row>
    <row r="426" spans="1:7">
      <c r="A426" s="85" t="s">
        <v>680</v>
      </c>
      <c r="B426" s="8"/>
      <c r="C426" s="86" t="s">
        <v>367</v>
      </c>
      <c r="D426" s="86" t="s">
        <v>363</v>
      </c>
      <c r="E426" s="9" t="s">
        <v>681</v>
      </c>
      <c r="F426" s="9"/>
      <c r="G426" s="128">
        <f t="shared" ref="G426" si="87">SUM(G427)+G432</f>
        <v>1650.6</v>
      </c>
    </row>
    <row r="427" spans="1:7">
      <c r="A427" s="85" t="s">
        <v>419</v>
      </c>
      <c r="B427" s="8"/>
      <c r="C427" s="86" t="s">
        <v>367</v>
      </c>
      <c r="D427" s="86" t="s">
        <v>363</v>
      </c>
      <c r="E427" s="9" t="s">
        <v>684</v>
      </c>
      <c r="F427" s="9"/>
      <c r="G427" s="128">
        <f t="shared" ref="G427" si="88">SUM(G428)+G431</f>
        <v>1650.6</v>
      </c>
    </row>
    <row r="428" spans="1:7" ht="47.25" hidden="1">
      <c r="A428" s="85" t="s">
        <v>685</v>
      </c>
      <c r="B428" s="8"/>
      <c r="C428" s="86" t="s">
        <v>367</v>
      </c>
      <c r="D428" s="86" t="s">
        <v>363</v>
      </c>
      <c r="E428" s="9" t="s">
        <v>686</v>
      </c>
      <c r="F428" s="9"/>
      <c r="G428" s="128">
        <f>SUM(G429)</f>
        <v>0</v>
      </c>
    </row>
    <row r="429" spans="1:7" hidden="1">
      <c r="A429" s="85" t="s">
        <v>687</v>
      </c>
      <c r="B429" s="8"/>
      <c r="C429" s="86" t="s">
        <v>367</v>
      </c>
      <c r="D429" s="86" t="s">
        <v>363</v>
      </c>
      <c r="E429" s="9" t="s">
        <v>686</v>
      </c>
      <c r="F429" s="86" t="s">
        <v>345</v>
      </c>
      <c r="G429" s="128"/>
    </row>
    <row r="430" spans="1:7" ht="47.25" hidden="1">
      <c r="A430" s="90" t="s">
        <v>342</v>
      </c>
      <c r="B430" s="8"/>
      <c r="C430" s="86" t="s">
        <v>367</v>
      </c>
      <c r="D430" s="86" t="s">
        <v>363</v>
      </c>
      <c r="E430" s="9" t="s">
        <v>686</v>
      </c>
      <c r="F430" s="9">
        <v>100</v>
      </c>
      <c r="G430" s="128"/>
    </row>
    <row r="431" spans="1:7" ht="31.5">
      <c r="A431" s="85" t="s">
        <v>344</v>
      </c>
      <c r="B431" s="8"/>
      <c r="C431" s="86" t="s">
        <v>367</v>
      </c>
      <c r="D431" s="86" t="s">
        <v>363</v>
      </c>
      <c r="E431" s="9" t="s">
        <v>684</v>
      </c>
      <c r="F431" s="86" t="s">
        <v>345</v>
      </c>
      <c r="G431" s="128">
        <v>1650.6</v>
      </c>
    </row>
    <row r="432" spans="1:7" hidden="1">
      <c r="A432" s="85" t="s">
        <v>688</v>
      </c>
      <c r="B432" s="8"/>
      <c r="C432" s="86" t="s">
        <v>367</v>
      </c>
      <c r="D432" s="86" t="s">
        <v>363</v>
      </c>
      <c r="E432" s="9" t="s">
        <v>689</v>
      </c>
      <c r="F432" s="86"/>
      <c r="G432" s="128">
        <f t="shared" ref="G432" si="89">SUM(G433)</f>
        <v>0</v>
      </c>
    </row>
    <row r="433" spans="1:7" ht="47.25" hidden="1">
      <c r="A433" s="85" t="s">
        <v>690</v>
      </c>
      <c r="B433" s="8"/>
      <c r="C433" s="86" t="s">
        <v>367</v>
      </c>
      <c r="D433" s="86" t="s">
        <v>363</v>
      </c>
      <c r="E433" s="9" t="s">
        <v>691</v>
      </c>
      <c r="F433" s="86"/>
      <c r="G433" s="128">
        <f>SUM(G434)</f>
        <v>0</v>
      </c>
    </row>
    <row r="434" spans="1:7" ht="31.5" hidden="1">
      <c r="A434" s="85" t="s">
        <v>344</v>
      </c>
      <c r="B434" s="8"/>
      <c r="C434" s="86" t="s">
        <v>367</v>
      </c>
      <c r="D434" s="86" t="s">
        <v>363</v>
      </c>
      <c r="E434" s="9" t="s">
        <v>691</v>
      </c>
      <c r="F434" s="86" t="s">
        <v>345</v>
      </c>
      <c r="G434" s="128"/>
    </row>
    <row r="435" spans="1:7">
      <c r="A435" s="90" t="s">
        <v>360</v>
      </c>
      <c r="B435" s="8"/>
      <c r="C435" s="86" t="s">
        <v>361</v>
      </c>
      <c r="D435" s="86"/>
      <c r="E435" s="9"/>
      <c r="F435" s="86"/>
      <c r="G435" s="128">
        <f>SUM(G463)+G436+G440</f>
        <v>1268.4000000000001</v>
      </c>
    </row>
    <row r="436" spans="1:7" hidden="1">
      <c r="A436" s="85" t="s">
        <v>692</v>
      </c>
      <c r="B436" s="8"/>
      <c r="C436" s="86" t="s">
        <v>361</v>
      </c>
      <c r="D436" s="86" t="s">
        <v>374</v>
      </c>
      <c r="E436" s="9"/>
      <c r="F436" s="86"/>
      <c r="G436" s="128">
        <f t="shared" ref="G436:G437" si="90">SUM(G437)</f>
        <v>0</v>
      </c>
    </row>
    <row r="437" spans="1:7" ht="47.25" hidden="1">
      <c r="A437" s="90" t="s">
        <v>693</v>
      </c>
      <c r="B437" s="8"/>
      <c r="C437" s="86" t="s">
        <v>361</v>
      </c>
      <c r="D437" s="86" t="s">
        <v>374</v>
      </c>
      <c r="E437" s="9" t="s">
        <v>694</v>
      </c>
      <c r="F437" s="86"/>
      <c r="G437" s="128">
        <f t="shared" si="90"/>
        <v>0</v>
      </c>
    </row>
    <row r="438" spans="1:7" hidden="1">
      <c r="A438" s="90" t="s">
        <v>695</v>
      </c>
      <c r="B438" s="8"/>
      <c r="C438" s="86" t="s">
        <v>361</v>
      </c>
      <c r="D438" s="86" t="s">
        <v>374</v>
      </c>
      <c r="E438" s="9" t="s">
        <v>696</v>
      </c>
      <c r="F438" s="86"/>
      <c r="G438" s="128">
        <f>SUM(G439)</f>
        <v>0</v>
      </c>
    </row>
    <row r="439" spans="1:7" ht="31.5" hidden="1">
      <c r="A439" s="90" t="s">
        <v>506</v>
      </c>
      <c r="B439" s="8"/>
      <c r="C439" s="86" t="s">
        <v>361</v>
      </c>
      <c r="D439" s="86" t="s">
        <v>374</v>
      </c>
      <c r="E439" s="9" t="s">
        <v>696</v>
      </c>
      <c r="F439" s="86" t="s">
        <v>507</v>
      </c>
      <c r="G439" s="128"/>
    </row>
    <row r="440" spans="1:7">
      <c r="A440" s="90" t="s">
        <v>362</v>
      </c>
      <c r="B440" s="8"/>
      <c r="C440" s="86" t="s">
        <v>361</v>
      </c>
      <c r="D440" s="86" t="s">
        <v>363</v>
      </c>
      <c r="E440" s="9"/>
      <c r="F440" s="86"/>
      <c r="G440" s="128">
        <f>SUM(G441+G460)+G444+G447+G455+G451</f>
        <v>117.7</v>
      </c>
    </row>
    <row r="441" spans="1:7" ht="31.5">
      <c r="A441" s="85" t="s">
        <v>400</v>
      </c>
      <c r="B441" s="8"/>
      <c r="C441" s="86" t="s">
        <v>361</v>
      </c>
      <c r="D441" s="86" t="s">
        <v>363</v>
      </c>
      <c r="E441" s="86" t="s">
        <v>401</v>
      </c>
      <c r="F441" s="9"/>
      <c r="G441" s="128">
        <f t="shared" ref="G441:G442" si="91">SUM(G442)</f>
        <v>56.4</v>
      </c>
    </row>
    <row r="442" spans="1:7" ht="31.5">
      <c r="A442" s="85" t="s">
        <v>358</v>
      </c>
      <c r="B442" s="8"/>
      <c r="C442" s="86" t="s">
        <v>361</v>
      </c>
      <c r="D442" s="86" t="s">
        <v>363</v>
      </c>
      <c r="E442" s="9" t="s">
        <v>402</v>
      </c>
      <c r="F442" s="9"/>
      <c r="G442" s="128">
        <f t="shared" si="91"/>
        <v>56.4</v>
      </c>
    </row>
    <row r="443" spans="1:7" ht="31.5">
      <c r="A443" s="85" t="s">
        <v>344</v>
      </c>
      <c r="B443" s="8"/>
      <c r="C443" s="86" t="s">
        <v>361</v>
      </c>
      <c r="D443" s="86" t="s">
        <v>363</v>
      </c>
      <c r="E443" s="9" t="s">
        <v>402</v>
      </c>
      <c r="F443" s="9">
        <v>200</v>
      </c>
      <c r="G443" s="128">
        <v>56.4</v>
      </c>
    </row>
    <row r="444" spans="1:7">
      <c r="A444" s="85" t="s">
        <v>375</v>
      </c>
      <c r="B444" s="8"/>
      <c r="C444" s="86" t="s">
        <v>361</v>
      </c>
      <c r="D444" s="86" t="s">
        <v>363</v>
      </c>
      <c r="E444" s="9" t="s">
        <v>376</v>
      </c>
      <c r="F444" s="9"/>
      <c r="G444" s="128">
        <f>SUM(G445)</f>
        <v>15</v>
      </c>
    </row>
    <row r="445" spans="1:7" ht="31.5">
      <c r="A445" s="85" t="s">
        <v>358</v>
      </c>
      <c r="B445" s="8"/>
      <c r="C445" s="86" t="s">
        <v>361</v>
      </c>
      <c r="D445" s="86" t="s">
        <v>363</v>
      </c>
      <c r="E445" s="9" t="s">
        <v>405</v>
      </c>
      <c r="F445" s="9"/>
      <c r="G445" s="128">
        <f>SUM(G446)</f>
        <v>15</v>
      </c>
    </row>
    <row r="446" spans="1:7" ht="31.5">
      <c r="A446" s="85" t="s">
        <v>344</v>
      </c>
      <c r="B446" s="8"/>
      <c r="C446" s="86" t="s">
        <v>361</v>
      </c>
      <c r="D446" s="86" t="s">
        <v>363</v>
      </c>
      <c r="E446" s="9" t="s">
        <v>405</v>
      </c>
      <c r="F446" s="9">
        <v>200</v>
      </c>
      <c r="G446" s="128">
        <v>15</v>
      </c>
    </row>
    <row r="447" spans="1:7" ht="31.5" hidden="1">
      <c r="A447" s="90" t="s">
        <v>446</v>
      </c>
      <c r="B447" s="1"/>
      <c r="C447" s="86" t="s">
        <v>361</v>
      </c>
      <c r="D447" s="86" t="s">
        <v>363</v>
      </c>
      <c r="E447" s="1" t="s">
        <v>447</v>
      </c>
      <c r="F447" s="86"/>
      <c r="G447" s="128">
        <f t="shared" ref="G447:G449" si="92">SUM(G448)</f>
        <v>0</v>
      </c>
    </row>
    <row r="448" spans="1:7" ht="31.5" hidden="1">
      <c r="A448" s="90" t="s">
        <v>448</v>
      </c>
      <c r="B448" s="1"/>
      <c r="C448" s="86" t="s">
        <v>361</v>
      </c>
      <c r="D448" s="86" t="s">
        <v>363</v>
      </c>
      <c r="E448" s="1" t="s">
        <v>449</v>
      </c>
      <c r="F448" s="86"/>
      <c r="G448" s="128">
        <f t="shared" si="92"/>
        <v>0</v>
      </c>
    </row>
    <row r="449" spans="1:7" ht="31.5" hidden="1">
      <c r="A449" s="90" t="s">
        <v>453</v>
      </c>
      <c r="B449" s="1"/>
      <c r="C449" s="86" t="s">
        <v>361</v>
      </c>
      <c r="D449" s="86" t="s">
        <v>363</v>
      </c>
      <c r="E449" s="1" t="s">
        <v>454</v>
      </c>
      <c r="F449" s="86"/>
      <c r="G449" s="128">
        <f t="shared" si="92"/>
        <v>0</v>
      </c>
    </row>
    <row r="450" spans="1:7" ht="31.5" hidden="1">
      <c r="A450" s="85" t="s">
        <v>344</v>
      </c>
      <c r="B450" s="8"/>
      <c r="C450" s="86" t="s">
        <v>361</v>
      </c>
      <c r="D450" s="86" t="s">
        <v>363</v>
      </c>
      <c r="E450" s="1" t="s">
        <v>454</v>
      </c>
      <c r="F450" s="86" t="s">
        <v>345</v>
      </c>
      <c r="G450" s="128"/>
    </row>
    <row r="451" spans="1:7" ht="31.5">
      <c r="A451" s="90" t="s">
        <v>530</v>
      </c>
      <c r="B451" s="8"/>
      <c r="C451" s="86" t="s">
        <v>361</v>
      </c>
      <c r="D451" s="86" t="s">
        <v>363</v>
      </c>
      <c r="E451" s="1" t="s">
        <v>531</v>
      </c>
      <c r="F451" s="86"/>
      <c r="G451" s="128">
        <f t="shared" ref="G451:G453" si="93">SUM(G452)</f>
        <v>24</v>
      </c>
    </row>
    <row r="452" spans="1:7" ht="31.5">
      <c r="A452" s="90" t="s">
        <v>532</v>
      </c>
      <c r="B452" s="8"/>
      <c r="C452" s="86" t="s">
        <v>361</v>
      </c>
      <c r="D452" s="86" t="s">
        <v>363</v>
      </c>
      <c r="E452" s="1" t="s">
        <v>533</v>
      </c>
      <c r="F452" s="86"/>
      <c r="G452" s="128">
        <f t="shared" si="93"/>
        <v>24</v>
      </c>
    </row>
    <row r="453" spans="1:7" ht="31.5">
      <c r="A453" s="90" t="s">
        <v>453</v>
      </c>
      <c r="B453" s="8"/>
      <c r="C453" s="86" t="s">
        <v>361</v>
      </c>
      <c r="D453" s="86" t="s">
        <v>363</v>
      </c>
      <c r="E453" s="1" t="s">
        <v>534</v>
      </c>
      <c r="F453" s="86"/>
      <c r="G453" s="128">
        <f t="shared" si="93"/>
        <v>24</v>
      </c>
    </row>
    <row r="454" spans="1:7" ht="31.5">
      <c r="A454" s="85" t="s">
        <v>344</v>
      </c>
      <c r="B454" s="8"/>
      <c r="C454" s="86" t="s">
        <v>361</v>
      </c>
      <c r="D454" s="86" t="s">
        <v>363</v>
      </c>
      <c r="E454" s="1" t="s">
        <v>534</v>
      </c>
      <c r="F454" s="86" t="s">
        <v>345</v>
      </c>
      <c r="G454" s="128">
        <v>24</v>
      </c>
    </row>
    <row r="455" spans="1:7">
      <c r="A455" s="85" t="s">
        <v>680</v>
      </c>
      <c r="B455" s="8"/>
      <c r="C455" s="86" t="s">
        <v>361</v>
      </c>
      <c r="D455" s="86" t="s">
        <v>363</v>
      </c>
      <c r="E455" s="9" t="s">
        <v>681</v>
      </c>
      <c r="F455" s="86"/>
      <c r="G455" s="128">
        <f>SUM(G458)+G456</f>
        <v>22.3</v>
      </c>
    </row>
    <row r="456" spans="1:7">
      <c r="A456" s="85" t="s">
        <v>419</v>
      </c>
      <c r="B456" s="8"/>
      <c r="C456" s="86" t="s">
        <v>361</v>
      </c>
      <c r="D456" s="86" t="s">
        <v>363</v>
      </c>
      <c r="E456" s="9" t="s">
        <v>684</v>
      </c>
      <c r="F456" s="86"/>
      <c r="G456" s="128">
        <f>SUM(G457)</f>
        <v>12.3</v>
      </c>
    </row>
    <row r="457" spans="1:7" ht="31.5">
      <c r="A457" s="85" t="s">
        <v>344</v>
      </c>
      <c r="B457" s="8"/>
      <c r="C457" s="86" t="s">
        <v>361</v>
      </c>
      <c r="D457" s="86" t="s">
        <v>363</v>
      </c>
      <c r="E457" s="9" t="s">
        <v>684</v>
      </c>
      <c r="F457" s="86" t="s">
        <v>345</v>
      </c>
      <c r="G457" s="128">
        <v>12.3</v>
      </c>
    </row>
    <row r="458" spans="1:7" ht="31.5">
      <c r="A458" s="85" t="s">
        <v>453</v>
      </c>
      <c r="B458" s="8"/>
      <c r="C458" s="86" t="s">
        <v>361</v>
      </c>
      <c r="D458" s="86" t="s">
        <v>363</v>
      </c>
      <c r="E458" s="9" t="s">
        <v>682</v>
      </c>
      <c r="F458" s="86"/>
      <c r="G458" s="128">
        <f t="shared" ref="G458" si="94">SUM(G459)</f>
        <v>10</v>
      </c>
    </row>
    <row r="459" spans="1:7" ht="31.5">
      <c r="A459" s="85" t="s">
        <v>344</v>
      </c>
      <c r="B459" s="8"/>
      <c r="C459" s="86" t="s">
        <v>361</v>
      </c>
      <c r="D459" s="86" t="s">
        <v>363</v>
      </c>
      <c r="E459" s="9" t="s">
        <v>682</v>
      </c>
      <c r="F459" s="86" t="s">
        <v>345</v>
      </c>
      <c r="G459" s="128">
        <v>10</v>
      </c>
    </row>
    <row r="460" spans="1:7" ht="31.5" hidden="1">
      <c r="A460" s="90" t="s">
        <v>432</v>
      </c>
      <c r="B460" s="8"/>
      <c r="C460" s="86" t="s">
        <v>361</v>
      </c>
      <c r="D460" s="86" t="s">
        <v>363</v>
      </c>
      <c r="E460" s="9" t="s">
        <v>433</v>
      </c>
      <c r="F460" s="9"/>
      <c r="G460" s="128">
        <f t="shared" ref="G460:G461" si="95">SUM(G461)</f>
        <v>0</v>
      </c>
    </row>
    <row r="461" spans="1:7" ht="31.5" hidden="1">
      <c r="A461" s="85" t="s">
        <v>358</v>
      </c>
      <c r="B461" s="8"/>
      <c r="C461" s="86" t="s">
        <v>361</v>
      </c>
      <c r="D461" s="86" t="s">
        <v>363</v>
      </c>
      <c r="E461" s="9" t="s">
        <v>434</v>
      </c>
      <c r="F461" s="86"/>
      <c r="G461" s="128">
        <f t="shared" si="95"/>
        <v>0</v>
      </c>
    </row>
    <row r="462" spans="1:7" ht="31.5" hidden="1">
      <c r="A462" s="85" t="s">
        <v>344</v>
      </c>
      <c r="B462" s="8"/>
      <c r="C462" s="86" t="s">
        <v>361</v>
      </c>
      <c r="D462" s="86" t="s">
        <v>363</v>
      </c>
      <c r="E462" s="9" t="s">
        <v>434</v>
      </c>
      <c r="F462" s="86" t="s">
        <v>345</v>
      </c>
      <c r="G462" s="128"/>
    </row>
    <row r="463" spans="1:7">
      <c r="A463" s="85" t="s">
        <v>697</v>
      </c>
      <c r="B463" s="8"/>
      <c r="C463" s="86" t="s">
        <v>361</v>
      </c>
      <c r="D463" s="86" t="s">
        <v>445</v>
      </c>
      <c r="E463" s="9"/>
      <c r="F463" s="86"/>
      <c r="G463" s="128">
        <f t="shared" ref="G463:G465" si="96">SUM(G464)</f>
        <v>1150.7</v>
      </c>
    </row>
    <row r="464" spans="1:7" ht="47.25">
      <c r="A464" s="90" t="s">
        <v>693</v>
      </c>
      <c r="B464" s="8"/>
      <c r="C464" s="86" t="s">
        <v>361</v>
      </c>
      <c r="D464" s="86" t="s">
        <v>445</v>
      </c>
      <c r="E464" s="9" t="s">
        <v>694</v>
      </c>
      <c r="F464" s="86"/>
      <c r="G464" s="128">
        <f>SUM(G465)</f>
        <v>1150.7</v>
      </c>
    </row>
    <row r="465" spans="1:7" ht="31.5">
      <c r="A465" s="90" t="s">
        <v>504</v>
      </c>
      <c r="B465" s="8"/>
      <c r="C465" s="86" t="s">
        <v>361</v>
      </c>
      <c r="D465" s="86" t="s">
        <v>445</v>
      </c>
      <c r="E465" s="9" t="s">
        <v>698</v>
      </c>
      <c r="F465" s="86"/>
      <c r="G465" s="128">
        <f t="shared" si="96"/>
        <v>1150.7</v>
      </c>
    </row>
    <row r="466" spans="1:7" ht="31.5">
      <c r="A466" s="90" t="s">
        <v>506</v>
      </c>
      <c r="B466" s="8"/>
      <c r="C466" s="86" t="s">
        <v>361</v>
      </c>
      <c r="D466" s="86" t="s">
        <v>445</v>
      </c>
      <c r="E466" s="9" t="s">
        <v>698</v>
      </c>
      <c r="F466" s="86" t="s">
        <v>507</v>
      </c>
      <c r="G466" s="128">
        <v>1150.7</v>
      </c>
    </row>
    <row r="467" spans="1:7" hidden="1">
      <c r="A467" s="90" t="s">
        <v>699</v>
      </c>
      <c r="B467" s="1"/>
      <c r="C467" s="86" t="s">
        <v>471</v>
      </c>
      <c r="D467" s="86"/>
      <c r="E467" s="86"/>
      <c r="F467" s="1"/>
      <c r="G467" s="127">
        <f t="shared" ref="G467:G470" si="97">SUM(G468)</f>
        <v>0</v>
      </c>
    </row>
    <row r="468" spans="1:7" hidden="1">
      <c r="A468" s="90" t="s">
        <v>700</v>
      </c>
      <c r="B468" s="1"/>
      <c r="C468" s="95" t="s">
        <v>471</v>
      </c>
      <c r="D468" s="95" t="s">
        <v>382</v>
      </c>
      <c r="E468" s="95"/>
      <c r="F468" s="95"/>
      <c r="G468" s="128">
        <f t="shared" si="97"/>
        <v>0</v>
      </c>
    </row>
    <row r="469" spans="1:7" ht="31.5" hidden="1">
      <c r="A469" s="90" t="s">
        <v>671</v>
      </c>
      <c r="B469" s="1"/>
      <c r="C469" s="95" t="s">
        <v>471</v>
      </c>
      <c r="D469" s="95" t="s">
        <v>382</v>
      </c>
      <c r="E469" s="86" t="s">
        <v>531</v>
      </c>
      <c r="F469" s="1"/>
      <c r="G469" s="127">
        <f t="shared" si="97"/>
        <v>0</v>
      </c>
    </row>
    <row r="470" spans="1:7" ht="31.5" hidden="1">
      <c r="A470" s="90" t="s">
        <v>504</v>
      </c>
      <c r="B470" s="1"/>
      <c r="C470" s="95" t="s">
        <v>471</v>
      </c>
      <c r="D470" s="95" t="s">
        <v>382</v>
      </c>
      <c r="E470" s="86" t="s">
        <v>672</v>
      </c>
      <c r="F470" s="1"/>
      <c r="G470" s="127">
        <f t="shared" si="97"/>
        <v>0</v>
      </c>
    </row>
    <row r="471" spans="1:7" ht="31.5" hidden="1">
      <c r="A471" s="90" t="s">
        <v>506</v>
      </c>
      <c r="B471" s="1"/>
      <c r="C471" s="95" t="s">
        <v>471</v>
      </c>
      <c r="D471" s="95" t="s">
        <v>382</v>
      </c>
      <c r="E471" s="86" t="s">
        <v>672</v>
      </c>
      <c r="F471" s="1" t="s">
        <v>507</v>
      </c>
      <c r="G471" s="127"/>
    </row>
    <row r="472" spans="1:7">
      <c r="A472" s="85" t="s">
        <v>701</v>
      </c>
      <c r="B472" s="8"/>
      <c r="C472" s="86" t="s">
        <v>456</v>
      </c>
      <c r="D472" s="86"/>
      <c r="E472" s="9"/>
      <c r="F472" s="9"/>
      <c r="G472" s="128">
        <f>SUM(G473+G485)+G496</f>
        <v>68865.099999999991</v>
      </c>
    </row>
    <row r="473" spans="1:7">
      <c r="A473" s="85" t="s">
        <v>702</v>
      </c>
      <c r="B473" s="8"/>
      <c r="C473" s="86" t="s">
        <v>456</v>
      </c>
      <c r="D473" s="86" t="s">
        <v>337</v>
      </c>
      <c r="E473" s="9"/>
      <c r="F473" s="9"/>
      <c r="G473" s="128">
        <f>SUM(G478)+G474+G481</f>
        <v>250</v>
      </c>
    </row>
    <row r="474" spans="1:7" ht="31.5" hidden="1">
      <c r="A474" s="94" t="s">
        <v>703</v>
      </c>
      <c r="B474" s="86"/>
      <c r="C474" s="86" t="s">
        <v>456</v>
      </c>
      <c r="D474" s="86" t="s">
        <v>337</v>
      </c>
      <c r="E474" s="9" t="s">
        <v>578</v>
      </c>
      <c r="F474" s="103"/>
      <c r="G474" s="128">
        <f t="shared" ref="G474:G476" si="98">SUM(G475)</f>
        <v>0</v>
      </c>
    </row>
    <row r="475" spans="1:7" ht="31.5" hidden="1">
      <c r="A475" s="85" t="s">
        <v>704</v>
      </c>
      <c r="B475" s="86"/>
      <c r="C475" s="86" t="s">
        <v>456</v>
      </c>
      <c r="D475" s="86" t="s">
        <v>337</v>
      </c>
      <c r="E475" s="9" t="s">
        <v>705</v>
      </c>
      <c r="F475" s="103"/>
      <c r="G475" s="128">
        <f t="shared" si="98"/>
        <v>0</v>
      </c>
    </row>
    <row r="476" spans="1:7" ht="31.5" hidden="1">
      <c r="A476" s="85" t="s">
        <v>706</v>
      </c>
      <c r="B476" s="86"/>
      <c r="C476" s="86" t="s">
        <v>456</v>
      </c>
      <c r="D476" s="86" t="s">
        <v>337</v>
      </c>
      <c r="E476" s="9" t="s">
        <v>707</v>
      </c>
      <c r="F476" s="103"/>
      <c r="G476" s="128">
        <f t="shared" si="98"/>
        <v>0</v>
      </c>
    </row>
    <row r="477" spans="1:7" hidden="1">
      <c r="A477" s="85" t="s">
        <v>346</v>
      </c>
      <c r="B477" s="86"/>
      <c r="C477" s="86" t="s">
        <v>456</v>
      </c>
      <c r="D477" s="86" t="s">
        <v>337</v>
      </c>
      <c r="E477" s="9" t="s">
        <v>707</v>
      </c>
      <c r="F477" s="9">
        <v>300</v>
      </c>
      <c r="G477" s="128"/>
    </row>
    <row r="478" spans="1:7" ht="31.5" hidden="1">
      <c r="A478" s="85" t="s">
        <v>708</v>
      </c>
      <c r="B478" s="8"/>
      <c r="C478" s="86" t="s">
        <v>456</v>
      </c>
      <c r="D478" s="86" t="s">
        <v>337</v>
      </c>
      <c r="E478" s="9" t="s">
        <v>558</v>
      </c>
      <c r="F478" s="9"/>
      <c r="G478" s="128">
        <f t="shared" ref="G478:G479" si="99">SUM(G479)</f>
        <v>0</v>
      </c>
    </row>
    <row r="479" spans="1:7" ht="63" hidden="1">
      <c r="A479" s="85" t="s">
        <v>709</v>
      </c>
      <c r="B479" s="8"/>
      <c r="C479" s="86" t="s">
        <v>456</v>
      </c>
      <c r="D479" s="86" t="s">
        <v>337</v>
      </c>
      <c r="E479" s="9" t="s">
        <v>710</v>
      </c>
      <c r="F479" s="9"/>
      <c r="G479" s="128">
        <f t="shared" si="99"/>
        <v>0</v>
      </c>
    </row>
    <row r="480" spans="1:7" hidden="1">
      <c r="A480" s="85" t="s">
        <v>687</v>
      </c>
      <c r="B480" s="8"/>
      <c r="C480" s="86" t="s">
        <v>456</v>
      </c>
      <c r="D480" s="86" t="s">
        <v>337</v>
      </c>
      <c r="E480" s="9" t="s">
        <v>710</v>
      </c>
      <c r="F480" s="9">
        <v>200</v>
      </c>
      <c r="G480" s="128"/>
    </row>
    <row r="481" spans="1:7" ht="31.5">
      <c r="A481" s="85" t="s">
        <v>711</v>
      </c>
      <c r="B481" s="8"/>
      <c r="C481" s="86" t="s">
        <v>456</v>
      </c>
      <c r="D481" s="86" t="s">
        <v>337</v>
      </c>
      <c r="E481" s="9" t="s">
        <v>712</v>
      </c>
      <c r="F481" s="9"/>
      <c r="G481" s="128">
        <f t="shared" ref="G481:G483" si="100">SUM(G482)</f>
        <v>250</v>
      </c>
    </row>
    <row r="482" spans="1:7">
      <c r="A482" s="85" t="s">
        <v>419</v>
      </c>
      <c r="B482" s="8"/>
      <c r="C482" s="86" t="s">
        <v>456</v>
      </c>
      <c r="D482" s="86" t="s">
        <v>337</v>
      </c>
      <c r="E482" s="9" t="s">
        <v>713</v>
      </c>
      <c r="F482" s="9"/>
      <c r="G482" s="128">
        <f t="shared" si="100"/>
        <v>250</v>
      </c>
    </row>
    <row r="483" spans="1:7">
      <c r="A483" s="85" t="s">
        <v>714</v>
      </c>
      <c r="B483" s="8"/>
      <c r="C483" s="86" t="s">
        <v>456</v>
      </c>
      <c r="D483" s="86" t="s">
        <v>337</v>
      </c>
      <c r="E483" s="9" t="s">
        <v>715</v>
      </c>
      <c r="F483" s="9"/>
      <c r="G483" s="128">
        <f t="shared" si="100"/>
        <v>250</v>
      </c>
    </row>
    <row r="484" spans="1:7">
      <c r="A484" s="85" t="s">
        <v>346</v>
      </c>
      <c r="B484" s="8"/>
      <c r="C484" s="86" t="s">
        <v>456</v>
      </c>
      <c r="D484" s="86" t="s">
        <v>337</v>
      </c>
      <c r="E484" s="9" t="s">
        <v>715</v>
      </c>
      <c r="F484" s="9">
        <v>300</v>
      </c>
      <c r="G484" s="128">
        <v>250</v>
      </c>
    </row>
    <row r="485" spans="1:7">
      <c r="A485" s="85" t="s">
        <v>716</v>
      </c>
      <c r="B485" s="8"/>
      <c r="C485" s="86" t="s">
        <v>456</v>
      </c>
      <c r="D485" s="86" t="s">
        <v>382</v>
      </c>
      <c r="E485" s="86"/>
      <c r="F485" s="86"/>
      <c r="G485" s="128">
        <f>SUM(G490)+G486</f>
        <v>64821.399999999994</v>
      </c>
    </row>
    <row r="486" spans="1:7" ht="31.5">
      <c r="A486" s="85" t="s">
        <v>717</v>
      </c>
      <c r="B486" s="8"/>
      <c r="C486" s="86" t="s">
        <v>456</v>
      </c>
      <c r="D486" s="86" t="s">
        <v>382</v>
      </c>
      <c r="E486" s="9" t="s">
        <v>578</v>
      </c>
      <c r="F486" s="86"/>
      <c r="G486" s="128">
        <f t="shared" ref="G486:G488" si="101">SUM(G487)</f>
        <v>12431</v>
      </c>
    </row>
    <row r="487" spans="1:7" ht="31.5">
      <c r="A487" s="85" t="s">
        <v>718</v>
      </c>
      <c r="B487" s="8"/>
      <c r="C487" s="86" t="s">
        <v>456</v>
      </c>
      <c r="D487" s="86" t="s">
        <v>382</v>
      </c>
      <c r="E487" s="9" t="s">
        <v>705</v>
      </c>
      <c r="F487" s="86"/>
      <c r="G487" s="128">
        <f t="shared" si="101"/>
        <v>12431</v>
      </c>
    </row>
    <row r="488" spans="1:7" ht="31.5">
      <c r="A488" s="85" t="s">
        <v>719</v>
      </c>
      <c r="B488" s="8"/>
      <c r="C488" s="86" t="s">
        <v>456</v>
      </c>
      <c r="D488" s="86" t="s">
        <v>382</v>
      </c>
      <c r="E488" s="9" t="s">
        <v>720</v>
      </c>
      <c r="F488" s="86"/>
      <c r="G488" s="128">
        <f t="shared" si="101"/>
        <v>12431</v>
      </c>
    </row>
    <row r="489" spans="1:7">
      <c r="A489" s="85" t="s">
        <v>346</v>
      </c>
      <c r="B489" s="8"/>
      <c r="C489" s="86" t="s">
        <v>456</v>
      </c>
      <c r="D489" s="86" t="s">
        <v>382</v>
      </c>
      <c r="E489" s="9" t="s">
        <v>720</v>
      </c>
      <c r="F489" s="86" t="s">
        <v>347</v>
      </c>
      <c r="G489" s="128">
        <v>12431</v>
      </c>
    </row>
    <row r="490" spans="1:7" ht="31.5">
      <c r="A490" s="85" t="s">
        <v>557</v>
      </c>
      <c r="B490" s="8"/>
      <c r="C490" s="86" t="s">
        <v>456</v>
      </c>
      <c r="D490" s="86" t="s">
        <v>382</v>
      </c>
      <c r="E490" s="9" t="s">
        <v>558</v>
      </c>
      <c r="F490" s="9"/>
      <c r="G490" s="128">
        <f>SUM(G491)</f>
        <v>52390.399999999994</v>
      </c>
    </row>
    <row r="491" spans="1:7" ht="63">
      <c r="A491" s="85" t="s">
        <v>721</v>
      </c>
      <c r="B491" s="8"/>
      <c r="C491" s="86" t="s">
        <v>456</v>
      </c>
      <c r="D491" s="86" t="s">
        <v>382</v>
      </c>
      <c r="E491" s="9" t="s">
        <v>722</v>
      </c>
      <c r="F491" s="9"/>
      <c r="G491" s="128">
        <f>SUM(G492+G494)</f>
        <v>52390.399999999994</v>
      </c>
    </row>
    <row r="492" spans="1:7">
      <c r="A492" s="90" t="s">
        <v>723</v>
      </c>
      <c r="B492" s="8"/>
      <c r="C492" s="86" t="s">
        <v>456</v>
      </c>
      <c r="D492" s="86" t="s">
        <v>382</v>
      </c>
      <c r="E492" s="9" t="s">
        <v>724</v>
      </c>
      <c r="F492" s="9"/>
      <c r="G492" s="128">
        <f>SUM(G493)</f>
        <v>36561.599999999999</v>
      </c>
    </row>
    <row r="493" spans="1:7" ht="31.5">
      <c r="A493" s="90" t="s">
        <v>506</v>
      </c>
      <c r="B493" s="8"/>
      <c r="C493" s="86" t="s">
        <v>456</v>
      </c>
      <c r="D493" s="86" t="s">
        <v>382</v>
      </c>
      <c r="E493" s="9" t="s">
        <v>724</v>
      </c>
      <c r="F493" s="9">
        <v>400</v>
      </c>
      <c r="G493" s="128">
        <v>36561.599999999999</v>
      </c>
    </row>
    <row r="494" spans="1:7" ht="47.25">
      <c r="A494" s="85" t="s">
        <v>725</v>
      </c>
      <c r="B494" s="8"/>
      <c r="C494" s="86" t="s">
        <v>456</v>
      </c>
      <c r="D494" s="86" t="s">
        <v>382</v>
      </c>
      <c r="E494" s="86" t="s">
        <v>726</v>
      </c>
      <c r="F494" s="9"/>
      <c r="G494" s="128">
        <f>SUM(G495)</f>
        <v>15828.8</v>
      </c>
    </row>
    <row r="495" spans="1:7" ht="31.5">
      <c r="A495" s="90" t="s">
        <v>506</v>
      </c>
      <c r="B495" s="8"/>
      <c r="C495" s="86" t="s">
        <v>456</v>
      </c>
      <c r="D495" s="86" t="s">
        <v>382</v>
      </c>
      <c r="E495" s="86" t="s">
        <v>726</v>
      </c>
      <c r="F495" s="86" t="s">
        <v>507</v>
      </c>
      <c r="G495" s="128">
        <v>15828.8</v>
      </c>
    </row>
    <row r="496" spans="1:7">
      <c r="A496" s="85" t="s">
        <v>727</v>
      </c>
      <c r="B496" s="8"/>
      <c r="C496" s="86" t="s">
        <v>456</v>
      </c>
      <c r="D496" s="86" t="s">
        <v>367</v>
      </c>
      <c r="E496" s="9"/>
      <c r="F496" s="9"/>
      <c r="G496" s="128">
        <f>G497+G501</f>
        <v>3793.7</v>
      </c>
    </row>
    <row r="497" spans="1:7" ht="31.5">
      <c r="A497" s="85" t="s">
        <v>673</v>
      </c>
      <c r="B497" s="8"/>
      <c r="C497" s="86" t="s">
        <v>456</v>
      </c>
      <c r="D497" s="86" t="s">
        <v>367</v>
      </c>
      <c r="E497" s="9" t="s">
        <v>558</v>
      </c>
      <c r="F497" s="9"/>
      <c r="G497" s="128">
        <f t="shared" ref="G497" si="102">SUM(G498)</f>
        <v>2090.6</v>
      </c>
    </row>
    <row r="498" spans="1:7" ht="126">
      <c r="A498" s="85" t="s">
        <v>728</v>
      </c>
      <c r="B498" s="103"/>
      <c r="C498" s="86" t="s">
        <v>456</v>
      </c>
      <c r="D498" s="86" t="s">
        <v>367</v>
      </c>
      <c r="E498" s="9" t="s">
        <v>710</v>
      </c>
      <c r="F498" s="103"/>
      <c r="G498" s="128">
        <f>SUM(G500)</f>
        <v>2090.6</v>
      </c>
    </row>
    <row r="499" spans="1:7">
      <c r="A499" s="85" t="s">
        <v>419</v>
      </c>
      <c r="B499" s="103"/>
      <c r="C499" s="86" t="s">
        <v>456</v>
      </c>
      <c r="D499" s="86" t="s">
        <v>367</v>
      </c>
      <c r="E499" s="9" t="s">
        <v>729</v>
      </c>
      <c r="F499" s="103"/>
      <c r="G499" s="128">
        <f>SUM(G500)</f>
        <v>2090.6</v>
      </c>
    </row>
    <row r="500" spans="1:7" ht="31.5">
      <c r="A500" s="90" t="s">
        <v>506</v>
      </c>
      <c r="B500" s="103"/>
      <c r="C500" s="86" t="s">
        <v>456</v>
      </c>
      <c r="D500" s="86" t="s">
        <v>367</v>
      </c>
      <c r="E500" s="9" t="s">
        <v>729</v>
      </c>
      <c r="F500" s="9">
        <v>400</v>
      </c>
      <c r="G500" s="128">
        <v>2090.6</v>
      </c>
    </row>
    <row r="501" spans="1:7" ht="31.5">
      <c r="A501" s="90" t="s">
        <v>730</v>
      </c>
      <c r="B501" s="103"/>
      <c r="C501" s="86" t="s">
        <v>456</v>
      </c>
      <c r="D501" s="86" t="s">
        <v>367</v>
      </c>
      <c r="E501" s="9" t="s">
        <v>731</v>
      </c>
      <c r="F501" s="9"/>
      <c r="G501" s="128">
        <f t="shared" ref="G501:G503" si="103">SUM(G502)</f>
        <v>1703.1</v>
      </c>
    </row>
    <row r="502" spans="1:7" ht="31.5">
      <c r="A502" s="90" t="s">
        <v>522</v>
      </c>
      <c r="B502" s="103"/>
      <c r="C502" s="86" t="s">
        <v>456</v>
      </c>
      <c r="D502" s="86" t="s">
        <v>367</v>
      </c>
      <c r="E502" s="9" t="s">
        <v>732</v>
      </c>
      <c r="F502" s="9"/>
      <c r="G502" s="128">
        <f t="shared" si="103"/>
        <v>1703.1</v>
      </c>
    </row>
    <row r="503" spans="1:7" ht="31.5">
      <c r="A503" s="90" t="s">
        <v>733</v>
      </c>
      <c r="B503" s="103"/>
      <c r="C503" s="86" t="s">
        <v>456</v>
      </c>
      <c r="D503" s="86" t="s">
        <v>367</v>
      </c>
      <c r="E503" s="9" t="s">
        <v>734</v>
      </c>
      <c r="F503" s="9"/>
      <c r="G503" s="128">
        <f t="shared" si="103"/>
        <v>1703.1</v>
      </c>
    </row>
    <row r="504" spans="1:7" ht="31.5">
      <c r="A504" s="90" t="s">
        <v>425</v>
      </c>
      <c r="B504" s="103"/>
      <c r="C504" s="86" t="s">
        <v>456</v>
      </c>
      <c r="D504" s="86" t="s">
        <v>367</v>
      </c>
      <c r="E504" s="9" t="s">
        <v>734</v>
      </c>
      <c r="F504" s="9">
        <v>600</v>
      </c>
      <c r="G504" s="128">
        <v>1703.1</v>
      </c>
    </row>
    <row r="505" spans="1:7">
      <c r="A505" s="90" t="s">
        <v>735</v>
      </c>
      <c r="B505" s="1"/>
      <c r="C505" s="86" t="s">
        <v>736</v>
      </c>
      <c r="D505" s="86" t="s">
        <v>737</v>
      </c>
      <c r="E505" s="86"/>
      <c r="F505" s="86"/>
      <c r="G505" s="128">
        <f>SUM(G506)+G535+G520</f>
        <v>1117.3</v>
      </c>
    </row>
    <row r="506" spans="1:7">
      <c r="A506" s="90" t="s">
        <v>738</v>
      </c>
      <c r="B506" s="1"/>
      <c r="C506" s="86" t="s">
        <v>736</v>
      </c>
      <c r="D506" s="86" t="s">
        <v>335</v>
      </c>
      <c r="E506" s="86"/>
      <c r="F506" s="86"/>
      <c r="G506" s="128">
        <f>SUM(G507,G514)</f>
        <v>1117.3</v>
      </c>
    </row>
    <row r="507" spans="1:7" ht="31.5">
      <c r="A507" s="90" t="s">
        <v>671</v>
      </c>
      <c r="B507" s="1"/>
      <c r="C507" s="86" t="s">
        <v>736</v>
      </c>
      <c r="D507" s="86" t="s">
        <v>335</v>
      </c>
      <c r="E507" s="86" t="s">
        <v>531</v>
      </c>
      <c r="F507" s="86"/>
      <c r="G507" s="128">
        <f t="shared" ref="G507:G508" si="104">SUM(G508)</f>
        <v>1117.3</v>
      </c>
    </row>
    <row r="508" spans="1:7" ht="31.5">
      <c r="A508" s="90" t="s">
        <v>504</v>
      </c>
      <c r="B508" s="1"/>
      <c r="C508" s="86" t="s">
        <v>736</v>
      </c>
      <c r="D508" s="86" t="s">
        <v>335</v>
      </c>
      <c r="E508" s="86" t="s">
        <v>672</v>
      </c>
      <c r="F508" s="86"/>
      <c r="G508" s="128">
        <f t="shared" si="104"/>
        <v>1117.3</v>
      </c>
    </row>
    <row r="509" spans="1:7" ht="31.5">
      <c r="A509" s="90" t="s">
        <v>506</v>
      </c>
      <c r="B509" s="1"/>
      <c r="C509" s="86" t="s">
        <v>736</v>
      </c>
      <c r="D509" s="86" t="s">
        <v>335</v>
      </c>
      <c r="E509" s="86" t="s">
        <v>672</v>
      </c>
      <c r="F509" s="86" t="s">
        <v>507</v>
      </c>
      <c r="G509" s="128">
        <v>1117.3</v>
      </c>
    </row>
    <row r="510" spans="1:7" ht="31.5" hidden="1">
      <c r="A510" s="85" t="s">
        <v>406</v>
      </c>
      <c r="B510" s="1"/>
      <c r="C510" s="86" t="s">
        <v>736</v>
      </c>
      <c r="D510" s="86" t="s">
        <v>335</v>
      </c>
      <c r="E510" s="1" t="s">
        <v>407</v>
      </c>
      <c r="F510" s="1"/>
      <c r="G510" s="128"/>
    </row>
    <row r="511" spans="1:7" ht="47.25" hidden="1">
      <c r="A511" s="85" t="s">
        <v>408</v>
      </c>
      <c r="B511" s="1"/>
      <c r="C511" s="86" t="s">
        <v>736</v>
      </c>
      <c r="D511" s="86" t="s">
        <v>335</v>
      </c>
      <c r="E511" s="1" t="s">
        <v>409</v>
      </c>
      <c r="F511" s="1"/>
      <c r="G511" s="128"/>
    </row>
    <row r="512" spans="1:7" ht="31.5" hidden="1">
      <c r="A512" s="85" t="s">
        <v>410</v>
      </c>
      <c r="B512" s="1"/>
      <c r="C512" s="86" t="s">
        <v>736</v>
      </c>
      <c r="D512" s="86" t="s">
        <v>335</v>
      </c>
      <c r="E512" s="1" t="s">
        <v>411</v>
      </c>
      <c r="F512" s="1"/>
      <c r="G512" s="128"/>
    </row>
    <row r="513" spans="1:7" ht="31.5" hidden="1">
      <c r="A513" s="90" t="s">
        <v>344</v>
      </c>
      <c r="B513" s="1"/>
      <c r="C513" s="86" t="s">
        <v>736</v>
      </c>
      <c r="D513" s="86" t="s">
        <v>335</v>
      </c>
      <c r="E513" s="1" t="s">
        <v>411</v>
      </c>
      <c r="F513" s="1" t="s">
        <v>507</v>
      </c>
      <c r="G513" s="128"/>
    </row>
    <row r="514" spans="1:7" ht="31.5" hidden="1">
      <c r="A514" s="85" t="s">
        <v>739</v>
      </c>
      <c r="B514" s="8"/>
      <c r="C514" s="86" t="s">
        <v>736</v>
      </c>
      <c r="D514" s="86" t="s">
        <v>335</v>
      </c>
      <c r="E514" s="9" t="s">
        <v>740</v>
      </c>
      <c r="F514" s="9"/>
      <c r="G514" s="128">
        <f>SUM(G515)</f>
        <v>0</v>
      </c>
    </row>
    <row r="515" spans="1:7" ht="31.5" hidden="1">
      <c r="A515" s="85" t="s">
        <v>741</v>
      </c>
      <c r="B515" s="8"/>
      <c r="C515" s="86" t="s">
        <v>736</v>
      </c>
      <c r="D515" s="86" t="s">
        <v>335</v>
      </c>
      <c r="E515" s="9" t="s">
        <v>742</v>
      </c>
      <c r="F515" s="9"/>
      <c r="G515" s="128">
        <f>SUM(G516)+G518</f>
        <v>0</v>
      </c>
    </row>
    <row r="516" spans="1:7" ht="31.5" hidden="1">
      <c r="A516" s="90" t="s">
        <v>743</v>
      </c>
      <c r="B516" s="1"/>
      <c r="C516" s="86" t="s">
        <v>736</v>
      </c>
      <c r="D516" s="86" t="s">
        <v>335</v>
      </c>
      <c r="E516" s="9" t="s">
        <v>744</v>
      </c>
      <c r="F516" s="9"/>
      <c r="G516" s="128">
        <f>SUM(G517)</f>
        <v>0</v>
      </c>
    </row>
    <row r="517" spans="1:7" ht="31.5" hidden="1">
      <c r="A517" s="90" t="s">
        <v>506</v>
      </c>
      <c r="B517" s="1"/>
      <c r="C517" s="86" t="s">
        <v>736</v>
      </c>
      <c r="D517" s="86" t="s">
        <v>335</v>
      </c>
      <c r="E517" s="9" t="s">
        <v>744</v>
      </c>
      <c r="F517" s="9">
        <v>400</v>
      </c>
      <c r="G517" s="128"/>
    </row>
    <row r="518" spans="1:7" ht="31.5" hidden="1">
      <c r="A518" s="90" t="s">
        <v>745</v>
      </c>
      <c r="B518" s="1"/>
      <c r="C518" s="86" t="s">
        <v>736</v>
      </c>
      <c r="D518" s="86" t="s">
        <v>335</v>
      </c>
      <c r="E518" s="9" t="s">
        <v>746</v>
      </c>
      <c r="F518" s="9"/>
      <c r="G518" s="128">
        <f>SUM(G519)</f>
        <v>0</v>
      </c>
    </row>
    <row r="519" spans="1:7" ht="31.5" hidden="1">
      <c r="A519" s="90" t="s">
        <v>506</v>
      </c>
      <c r="B519" s="1"/>
      <c r="C519" s="86" t="s">
        <v>736</v>
      </c>
      <c r="D519" s="86" t="s">
        <v>335</v>
      </c>
      <c r="E519" s="9" t="s">
        <v>746</v>
      </c>
      <c r="F519" s="9">
        <v>400</v>
      </c>
      <c r="G519" s="128"/>
    </row>
    <row r="520" spans="1:7" hidden="1">
      <c r="A520" s="85" t="s">
        <v>747</v>
      </c>
      <c r="B520" s="1"/>
      <c r="C520" s="1" t="s">
        <v>736</v>
      </c>
      <c r="D520" s="1" t="s">
        <v>374</v>
      </c>
      <c r="E520" s="1"/>
      <c r="F520" s="1"/>
      <c r="G520" s="127">
        <f>SUM(G521)+G526</f>
        <v>0</v>
      </c>
    </row>
    <row r="521" spans="1:7" ht="31.5" hidden="1">
      <c r="A521" s="85" t="s">
        <v>748</v>
      </c>
      <c r="B521" s="1"/>
      <c r="C521" s="1" t="s">
        <v>736</v>
      </c>
      <c r="D521" s="1" t="s">
        <v>374</v>
      </c>
      <c r="E521" s="1" t="s">
        <v>749</v>
      </c>
      <c r="F521" s="1"/>
      <c r="G521" s="127">
        <f>G522+G529</f>
        <v>0</v>
      </c>
    </row>
    <row r="522" spans="1:7" ht="31.5" hidden="1">
      <c r="A522" s="85" t="s">
        <v>750</v>
      </c>
      <c r="B522" s="1"/>
      <c r="C522" s="1" t="s">
        <v>736</v>
      </c>
      <c r="D522" s="1" t="s">
        <v>374</v>
      </c>
      <c r="E522" s="1" t="s">
        <v>751</v>
      </c>
      <c r="F522" s="1"/>
      <c r="G522" s="127">
        <f>+G523</f>
        <v>0</v>
      </c>
    </row>
    <row r="523" spans="1:7" ht="47.25" hidden="1">
      <c r="A523" s="85" t="s">
        <v>752</v>
      </c>
      <c r="B523" s="1"/>
      <c r="C523" s="1" t="s">
        <v>736</v>
      </c>
      <c r="D523" s="1" t="s">
        <v>374</v>
      </c>
      <c r="E523" s="1" t="s">
        <v>753</v>
      </c>
      <c r="F523" s="1"/>
      <c r="G523" s="127">
        <f t="shared" ref="G523:G524" si="105">SUM(G524)</f>
        <v>0</v>
      </c>
    </row>
    <row r="524" spans="1:7" hidden="1">
      <c r="A524" s="85" t="s">
        <v>754</v>
      </c>
      <c r="B524" s="1"/>
      <c r="C524" s="1" t="s">
        <v>736</v>
      </c>
      <c r="D524" s="1" t="s">
        <v>374</v>
      </c>
      <c r="E524" s="1" t="s">
        <v>755</v>
      </c>
      <c r="F524" s="1"/>
      <c r="G524" s="127">
        <f t="shared" si="105"/>
        <v>0</v>
      </c>
    </row>
    <row r="525" spans="1:7" ht="31.5" hidden="1">
      <c r="A525" s="90" t="s">
        <v>506</v>
      </c>
      <c r="B525" s="1"/>
      <c r="C525" s="1" t="s">
        <v>736</v>
      </c>
      <c r="D525" s="1" t="s">
        <v>374</v>
      </c>
      <c r="E525" s="1" t="s">
        <v>755</v>
      </c>
      <c r="F525" s="9">
        <v>400</v>
      </c>
      <c r="G525" s="128"/>
    </row>
    <row r="526" spans="1:7" ht="31.5" hidden="1">
      <c r="A526" s="90" t="s">
        <v>756</v>
      </c>
      <c r="B526" s="1"/>
      <c r="C526" s="1" t="s">
        <v>736</v>
      </c>
      <c r="D526" s="1" t="s">
        <v>374</v>
      </c>
      <c r="E526" s="86" t="s">
        <v>531</v>
      </c>
      <c r="F526" s="9"/>
      <c r="G526" s="128">
        <f t="shared" ref="G526:G527" si="106">G527</f>
        <v>0</v>
      </c>
    </row>
    <row r="527" spans="1:7" ht="31.5" hidden="1">
      <c r="A527" s="90" t="s">
        <v>743</v>
      </c>
      <c r="B527" s="1"/>
      <c r="C527" s="1" t="s">
        <v>736</v>
      </c>
      <c r="D527" s="1" t="s">
        <v>374</v>
      </c>
      <c r="E527" s="86" t="s">
        <v>672</v>
      </c>
      <c r="F527" s="9"/>
      <c r="G527" s="128">
        <f t="shared" si="106"/>
        <v>0</v>
      </c>
    </row>
    <row r="528" spans="1:7" ht="31.5" hidden="1">
      <c r="A528" s="90" t="s">
        <v>506</v>
      </c>
      <c r="B528" s="1"/>
      <c r="C528" s="1" t="s">
        <v>736</v>
      </c>
      <c r="D528" s="1" t="s">
        <v>374</v>
      </c>
      <c r="E528" s="86" t="s">
        <v>672</v>
      </c>
      <c r="F528" s="9">
        <v>400</v>
      </c>
      <c r="G528" s="128"/>
    </row>
    <row r="529" spans="1:7" ht="31.5" hidden="1">
      <c r="A529" s="85" t="s">
        <v>757</v>
      </c>
      <c r="B529" s="8"/>
      <c r="C529" s="1" t="s">
        <v>736</v>
      </c>
      <c r="D529" s="1" t="s">
        <v>374</v>
      </c>
      <c r="E529" s="9" t="s">
        <v>740</v>
      </c>
      <c r="F529" s="9"/>
      <c r="G529" s="128">
        <f>SUM(G530)</f>
        <v>0</v>
      </c>
    </row>
    <row r="530" spans="1:7" ht="31.5" hidden="1">
      <c r="A530" s="85" t="s">
        <v>741</v>
      </c>
      <c r="B530" s="8"/>
      <c r="C530" s="1" t="s">
        <v>736</v>
      </c>
      <c r="D530" s="1" t="s">
        <v>374</v>
      </c>
      <c r="E530" s="9" t="s">
        <v>742</v>
      </c>
      <c r="F530" s="9"/>
      <c r="G530" s="128">
        <f>SUM(G531)+G533</f>
        <v>0</v>
      </c>
    </row>
    <row r="531" spans="1:7" ht="31.5" hidden="1">
      <c r="A531" s="90" t="s">
        <v>743</v>
      </c>
      <c r="B531" s="1"/>
      <c r="C531" s="1" t="s">
        <v>736</v>
      </c>
      <c r="D531" s="1" t="s">
        <v>374</v>
      </c>
      <c r="E531" s="9" t="s">
        <v>744</v>
      </c>
      <c r="F531" s="9"/>
      <c r="G531" s="128">
        <f>SUM(G532)</f>
        <v>0</v>
      </c>
    </row>
    <row r="532" spans="1:7" ht="31.5" hidden="1">
      <c r="A532" s="90" t="s">
        <v>506</v>
      </c>
      <c r="B532" s="1"/>
      <c r="C532" s="1" t="s">
        <v>736</v>
      </c>
      <c r="D532" s="1" t="s">
        <v>374</v>
      </c>
      <c r="E532" s="9" t="s">
        <v>744</v>
      </c>
      <c r="F532" s="9">
        <v>400</v>
      </c>
      <c r="G532" s="128"/>
    </row>
    <row r="533" spans="1:7" ht="31.5" hidden="1">
      <c r="A533" s="90" t="s">
        <v>745</v>
      </c>
      <c r="B533" s="1"/>
      <c r="C533" s="1" t="s">
        <v>736</v>
      </c>
      <c r="D533" s="1" t="s">
        <v>374</v>
      </c>
      <c r="E533" s="9" t="s">
        <v>746</v>
      </c>
      <c r="F533" s="9"/>
      <c r="G533" s="128">
        <f>SUM(G534)</f>
        <v>0</v>
      </c>
    </row>
    <row r="534" spans="1:7" ht="31.5" hidden="1">
      <c r="A534" s="90" t="s">
        <v>506</v>
      </c>
      <c r="B534" s="1"/>
      <c r="C534" s="1" t="s">
        <v>736</v>
      </c>
      <c r="D534" s="1" t="s">
        <v>374</v>
      </c>
      <c r="E534" s="9" t="s">
        <v>746</v>
      </c>
      <c r="F534" s="9">
        <v>400</v>
      </c>
      <c r="G534" s="128"/>
    </row>
    <row r="535" spans="1:7" hidden="1">
      <c r="A535" s="90" t="s">
        <v>758</v>
      </c>
      <c r="B535" s="1"/>
      <c r="C535" s="86" t="s">
        <v>736</v>
      </c>
      <c r="D535" s="86" t="s">
        <v>363</v>
      </c>
      <c r="E535" s="9"/>
      <c r="F535" s="9"/>
      <c r="G535" s="128">
        <f t="shared" ref="G535:G537" si="107">G536</f>
        <v>0</v>
      </c>
    </row>
    <row r="536" spans="1:7" ht="31.5" hidden="1">
      <c r="A536" s="90" t="s">
        <v>759</v>
      </c>
      <c r="B536" s="1"/>
      <c r="C536" s="86" t="s">
        <v>736</v>
      </c>
      <c r="D536" s="86" t="s">
        <v>363</v>
      </c>
      <c r="E536" s="86" t="s">
        <v>531</v>
      </c>
      <c r="F536" s="9"/>
      <c r="G536" s="128">
        <f t="shared" si="107"/>
        <v>0</v>
      </c>
    </row>
    <row r="537" spans="1:7" ht="31.5" hidden="1">
      <c r="A537" s="90" t="s">
        <v>743</v>
      </c>
      <c r="B537" s="1"/>
      <c r="C537" s="86" t="s">
        <v>736</v>
      </c>
      <c r="D537" s="86" t="s">
        <v>363</v>
      </c>
      <c r="E537" s="86" t="s">
        <v>672</v>
      </c>
      <c r="F537" s="9"/>
      <c r="G537" s="128">
        <f t="shared" si="107"/>
        <v>0</v>
      </c>
    </row>
    <row r="538" spans="1:7" ht="31.5" hidden="1">
      <c r="A538" s="90" t="s">
        <v>506</v>
      </c>
      <c r="B538" s="1"/>
      <c r="C538" s="86" t="s">
        <v>736</v>
      </c>
      <c r="D538" s="86" t="s">
        <v>363</v>
      </c>
      <c r="E538" s="86" t="s">
        <v>672</v>
      </c>
      <c r="F538" s="9">
        <v>400</v>
      </c>
      <c r="G538" s="128"/>
    </row>
    <row r="539" spans="1:7">
      <c r="A539" s="87" t="s">
        <v>760</v>
      </c>
      <c r="B539" s="88" t="s">
        <v>761</v>
      </c>
      <c r="C539" s="88"/>
      <c r="D539" s="88"/>
      <c r="E539" s="88"/>
      <c r="F539" s="88"/>
      <c r="G539" s="126">
        <f>SUM(G540+G569)+G565+G574</f>
        <v>34486.199999999997</v>
      </c>
    </row>
    <row r="540" spans="1:7">
      <c r="A540" s="85" t="s">
        <v>334</v>
      </c>
      <c r="B540" s="1"/>
      <c r="C540" s="86" t="s">
        <v>335</v>
      </c>
      <c r="D540" s="86"/>
      <c r="E540" s="86"/>
      <c r="F540" s="9"/>
      <c r="G540" s="128">
        <f>SUM(G541+G548+G552)</f>
        <v>34405.399999999994</v>
      </c>
    </row>
    <row r="541" spans="1:7" ht="31.5">
      <c r="A541" s="85" t="s">
        <v>366</v>
      </c>
      <c r="B541" s="1"/>
      <c r="C541" s="86" t="s">
        <v>335</v>
      </c>
      <c r="D541" s="86" t="s">
        <v>367</v>
      </c>
      <c r="E541" s="9"/>
      <c r="F541" s="9"/>
      <c r="G541" s="128">
        <f t="shared" ref="G541" si="108">SUM(G542)</f>
        <v>28398.899999999998</v>
      </c>
    </row>
    <row r="542" spans="1:7" ht="31.5">
      <c r="A542" s="85" t="s">
        <v>762</v>
      </c>
      <c r="B542" s="1"/>
      <c r="C542" s="86" t="s">
        <v>335</v>
      </c>
      <c r="D542" s="86" t="s">
        <v>367</v>
      </c>
      <c r="E542" s="9" t="s">
        <v>763</v>
      </c>
      <c r="F542" s="9"/>
      <c r="G542" s="128">
        <f t="shared" ref="G542" si="109">SUM(G543)+G546</f>
        <v>28398.899999999998</v>
      </c>
    </row>
    <row r="543" spans="1:7">
      <c r="A543" s="85" t="s">
        <v>340</v>
      </c>
      <c r="B543" s="1"/>
      <c r="C543" s="86" t="s">
        <v>335</v>
      </c>
      <c r="D543" s="86" t="s">
        <v>367</v>
      </c>
      <c r="E543" s="86" t="s">
        <v>764</v>
      </c>
      <c r="F543" s="86"/>
      <c r="G543" s="128">
        <f>SUM(G544:G545)</f>
        <v>28308.1</v>
      </c>
    </row>
    <row r="544" spans="1:7" ht="47.25">
      <c r="A544" s="90" t="s">
        <v>342</v>
      </c>
      <c r="B544" s="1"/>
      <c r="C544" s="86" t="s">
        <v>335</v>
      </c>
      <c r="D544" s="86" t="s">
        <v>367</v>
      </c>
      <c r="E544" s="86" t="s">
        <v>764</v>
      </c>
      <c r="F544" s="86" t="s">
        <v>343</v>
      </c>
      <c r="G544" s="128">
        <v>28303.3</v>
      </c>
    </row>
    <row r="545" spans="1:7" ht="31.5">
      <c r="A545" s="85" t="s">
        <v>344</v>
      </c>
      <c r="B545" s="1"/>
      <c r="C545" s="86" t="s">
        <v>335</v>
      </c>
      <c r="D545" s="86" t="s">
        <v>367</v>
      </c>
      <c r="E545" s="86" t="s">
        <v>764</v>
      </c>
      <c r="F545" s="86" t="s">
        <v>345</v>
      </c>
      <c r="G545" s="128">
        <v>4.8</v>
      </c>
    </row>
    <row r="546" spans="1:7">
      <c r="A546" s="90" t="s">
        <v>379</v>
      </c>
      <c r="B546" s="8"/>
      <c r="C546" s="86" t="s">
        <v>335</v>
      </c>
      <c r="D546" s="86" t="s">
        <v>367</v>
      </c>
      <c r="E546" s="86" t="s">
        <v>765</v>
      </c>
      <c r="F546" s="86"/>
      <c r="G546" s="128">
        <f t="shared" ref="G546" si="110">SUM(G547)</f>
        <v>90.8</v>
      </c>
    </row>
    <row r="547" spans="1:7" ht="47.25">
      <c r="A547" s="90" t="s">
        <v>342</v>
      </c>
      <c r="B547" s="8"/>
      <c r="C547" s="86" t="s">
        <v>335</v>
      </c>
      <c r="D547" s="86" t="s">
        <v>367</v>
      </c>
      <c r="E547" s="86" t="s">
        <v>765</v>
      </c>
      <c r="F547" s="86" t="s">
        <v>343</v>
      </c>
      <c r="G547" s="128">
        <v>90.8</v>
      </c>
    </row>
    <row r="548" spans="1:7" hidden="1">
      <c r="A548" s="85" t="s">
        <v>766</v>
      </c>
      <c r="B548" s="1"/>
      <c r="C548" s="86" t="s">
        <v>335</v>
      </c>
      <c r="D548" s="86" t="s">
        <v>736</v>
      </c>
      <c r="E548" s="86"/>
      <c r="F548" s="9"/>
      <c r="G548" s="128">
        <f t="shared" ref="G548:G550" si="111">SUM(G549)</f>
        <v>0</v>
      </c>
    </row>
    <row r="549" spans="1:7" hidden="1">
      <c r="A549" s="85" t="s">
        <v>767</v>
      </c>
      <c r="B549" s="1"/>
      <c r="C549" s="86" t="s">
        <v>335</v>
      </c>
      <c r="D549" s="86" t="s">
        <v>736</v>
      </c>
      <c r="E549" s="86" t="s">
        <v>339</v>
      </c>
      <c r="F549" s="9"/>
      <c r="G549" s="128">
        <f t="shared" si="111"/>
        <v>0</v>
      </c>
    </row>
    <row r="550" spans="1:7" hidden="1">
      <c r="A550" s="85" t="s">
        <v>768</v>
      </c>
      <c r="B550" s="1"/>
      <c r="C550" s="86" t="s">
        <v>335</v>
      </c>
      <c r="D550" s="86" t="s">
        <v>736</v>
      </c>
      <c r="E550" s="86" t="s">
        <v>769</v>
      </c>
      <c r="F550" s="9"/>
      <c r="G550" s="128">
        <f t="shared" si="111"/>
        <v>0</v>
      </c>
    </row>
    <row r="551" spans="1:7" hidden="1">
      <c r="A551" s="85" t="s">
        <v>354</v>
      </c>
      <c r="B551" s="1"/>
      <c r="C551" s="86" t="s">
        <v>335</v>
      </c>
      <c r="D551" s="86" t="s">
        <v>736</v>
      </c>
      <c r="E551" s="86" t="s">
        <v>769</v>
      </c>
      <c r="F551" s="9">
        <v>800</v>
      </c>
      <c r="G551" s="128"/>
    </row>
    <row r="552" spans="1:7">
      <c r="A552" s="85" t="s">
        <v>350</v>
      </c>
      <c r="B552" s="1"/>
      <c r="C552" s="86" t="s">
        <v>335</v>
      </c>
      <c r="D552" s="86" t="s">
        <v>351</v>
      </c>
      <c r="E552" s="86"/>
      <c r="F552" s="9"/>
      <c r="G552" s="128">
        <f>SUM(G553)</f>
        <v>6006.5</v>
      </c>
    </row>
    <row r="553" spans="1:7" ht="31.5">
      <c r="A553" s="85" t="s">
        <v>762</v>
      </c>
      <c r="B553" s="1"/>
      <c r="C553" s="86" t="s">
        <v>335</v>
      </c>
      <c r="D553" s="86" t="s">
        <v>351</v>
      </c>
      <c r="E553" s="9" t="s">
        <v>763</v>
      </c>
      <c r="F553" s="9"/>
      <c r="G553" s="128">
        <f>SUM(G554+G557+G559)</f>
        <v>6006.5</v>
      </c>
    </row>
    <row r="554" spans="1:7">
      <c r="A554" s="85" t="s">
        <v>352</v>
      </c>
      <c r="B554" s="1"/>
      <c r="C554" s="86" t="s">
        <v>335</v>
      </c>
      <c r="D554" s="86" t="s">
        <v>351</v>
      </c>
      <c r="E554" s="9" t="s">
        <v>770</v>
      </c>
      <c r="F554" s="9"/>
      <c r="G554" s="128">
        <f>SUM(G555:G556)</f>
        <v>111.60000000000001</v>
      </c>
    </row>
    <row r="555" spans="1:7" ht="31.5">
      <c r="A555" s="85" t="s">
        <v>344</v>
      </c>
      <c r="B555" s="1"/>
      <c r="C555" s="86" t="s">
        <v>335</v>
      </c>
      <c r="D555" s="86" t="s">
        <v>351</v>
      </c>
      <c r="E555" s="9" t="s">
        <v>770</v>
      </c>
      <c r="F555" s="9">
        <v>200</v>
      </c>
      <c r="G555" s="128">
        <v>110.2</v>
      </c>
    </row>
    <row r="556" spans="1:7">
      <c r="A556" s="85" t="s">
        <v>354</v>
      </c>
      <c r="B556" s="1"/>
      <c r="C556" s="86" t="s">
        <v>335</v>
      </c>
      <c r="D556" s="86" t="s">
        <v>351</v>
      </c>
      <c r="E556" s="9" t="s">
        <v>770</v>
      </c>
      <c r="F556" s="9">
        <v>800</v>
      </c>
      <c r="G556" s="128">
        <v>1.4</v>
      </c>
    </row>
    <row r="557" spans="1:7" ht="31.5">
      <c r="A557" s="85" t="s">
        <v>356</v>
      </c>
      <c r="B557" s="1"/>
      <c r="C557" s="86" t="s">
        <v>335</v>
      </c>
      <c r="D557" s="86" t="s">
        <v>351</v>
      </c>
      <c r="E557" s="9" t="s">
        <v>771</v>
      </c>
      <c r="F557" s="9"/>
      <c r="G557" s="128">
        <f>SUM(G558)</f>
        <v>191.4</v>
      </c>
    </row>
    <row r="558" spans="1:7" ht="31.5">
      <c r="A558" s="85" t="s">
        <v>344</v>
      </c>
      <c r="B558" s="1"/>
      <c r="C558" s="86" t="s">
        <v>335</v>
      </c>
      <c r="D558" s="86" t="s">
        <v>351</v>
      </c>
      <c r="E558" s="9" t="s">
        <v>771</v>
      </c>
      <c r="F558" s="9">
        <v>200</v>
      </c>
      <c r="G558" s="128">
        <v>191.4</v>
      </c>
    </row>
    <row r="559" spans="1:7" ht="31.5">
      <c r="A559" s="85" t="s">
        <v>358</v>
      </c>
      <c r="B559" s="1"/>
      <c r="C559" s="86" t="s">
        <v>335</v>
      </c>
      <c r="D559" s="86" t="s">
        <v>351</v>
      </c>
      <c r="E559" s="9" t="s">
        <v>772</v>
      </c>
      <c r="F559" s="9"/>
      <c r="G559" s="128">
        <f>SUM(G560:G561)</f>
        <v>5703.5</v>
      </c>
    </row>
    <row r="560" spans="1:7" ht="31.5">
      <c r="A560" s="85" t="s">
        <v>344</v>
      </c>
      <c r="B560" s="1"/>
      <c r="C560" s="86" t="s">
        <v>335</v>
      </c>
      <c r="D560" s="86" t="s">
        <v>351</v>
      </c>
      <c r="E560" s="9" t="s">
        <v>772</v>
      </c>
      <c r="F560" s="9">
        <v>200</v>
      </c>
      <c r="G560" s="128">
        <v>5703.5</v>
      </c>
    </row>
    <row r="561" spans="1:7" hidden="1">
      <c r="A561" s="85" t="s">
        <v>354</v>
      </c>
      <c r="B561" s="1"/>
      <c r="C561" s="86" t="s">
        <v>335</v>
      </c>
      <c r="D561" s="86" t="s">
        <v>351</v>
      </c>
      <c r="E561" s="9" t="s">
        <v>772</v>
      </c>
      <c r="F561" s="9">
        <v>800</v>
      </c>
      <c r="G561" s="128"/>
    </row>
    <row r="562" spans="1:7" hidden="1">
      <c r="A562" s="85" t="s">
        <v>767</v>
      </c>
      <c r="B562" s="1"/>
      <c r="C562" s="86" t="s">
        <v>335</v>
      </c>
      <c r="D562" s="86" t="s">
        <v>351</v>
      </c>
      <c r="E562" s="86" t="s">
        <v>339</v>
      </c>
      <c r="F562" s="9"/>
      <c r="G562" s="128">
        <f t="shared" ref="G562:G563" si="112">SUM(G563)</f>
        <v>0</v>
      </c>
    </row>
    <row r="563" spans="1:7" ht="31.5" hidden="1">
      <c r="A563" s="85" t="s">
        <v>773</v>
      </c>
      <c r="B563" s="1"/>
      <c r="C563" s="86" t="s">
        <v>335</v>
      </c>
      <c r="D563" s="86" t="s">
        <v>351</v>
      </c>
      <c r="E563" s="86" t="s">
        <v>774</v>
      </c>
      <c r="F563" s="9"/>
      <c r="G563" s="128">
        <f t="shared" si="112"/>
        <v>0</v>
      </c>
    </row>
    <row r="564" spans="1:7" hidden="1">
      <c r="A564" s="85" t="s">
        <v>354</v>
      </c>
      <c r="B564" s="1"/>
      <c r="C564" s="86" t="s">
        <v>335</v>
      </c>
      <c r="D564" s="86" t="s">
        <v>351</v>
      </c>
      <c r="E564" s="86" t="s">
        <v>774</v>
      </c>
      <c r="F564" s="9">
        <v>800</v>
      </c>
      <c r="G564" s="128"/>
    </row>
    <row r="565" spans="1:7">
      <c r="A565" s="90" t="s">
        <v>775</v>
      </c>
      <c r="B565" s="8"/>
      <c r="C565" s="86" t="s">
        <v>361</v>
      </c>
      <c r="D565" s="86" t="s">
        <v>363</v>
      </c>
      <c r="E565" s="86"/>
      <c r="F565" s="9"/>
      <c r="G565" s="128">
        <f t="shared" ref="G565:G567" si="113">SUM(G566)</f>
        <v>80.8</v>
      </c>
    </row>
    <row r="566" spans="1:7" ht="31.5">
      <c r="A566" s="85" t="s">
        <v>762</v>
      </c>
      <c r="B566" s="8"/>
      <c r="C566" s="86" t="s">
        <v>361</v>
      </c>
      <c r="D566" s="86" t="s">
        <v>363</v>
      </c>
      <c r="E566" s="9" t="s">
        <v>763</v>
      </c>
      <c r="F566" s="9"/>
      <c r="G566" s="128">
        <f t="shared" si="113"/>
        <v>80.8</v>
      </c>
    </row>
    <row r="567" spans="1:7" ht="31.5">
      <c r="A567" s="85" t="s">
        <v>358</v>
      </c>
      <c r="B567" s="8"/>
      <c r="C567" s="86" t="s">
        <v>361</v>
      </c>
      <c r="D567" s="86" t="s">
        <v>363</v>
      </c>
      <c r="E567" s="9" t="s">
        <v>772</v>
      </c>
      <c r="F567" s="9"/>
      <c r="G567" s="128">
        <f t="shared" si="113"/>
        <v>80.8</v>
      </c>
    </row>
    <row r="568" spans="1:7" ht="31.5">
      <c r="A568" s="85" t="s">
        <v>344</v>
      </c>
      <c r="B568" s="8"/>
      <c r="C568" s="86" t="s">
        <v>361</v>
      </c>
      <c r="D568" s="86" t="s">
        <v>363</v>
      </c>
      <c r="E568" s="9" t="s">
        <v>772</v>
      </c>
      <c r="F568" s="9">
        <v>200</v>
      </c>
      <c r="G568" s="128">
        <v>80.8</v>
      </c>
    </row>
    <row r="569" spans="1:7" hidden="1">
      <c r="A569" s="85" t="s">
        <v>701</v>
      </c>
      <c r="B569" s="1"/>
      <c r="C569" s="86" t="s">
        <v>456</v>
      </c>
      <c r="D569" s="86"/>
      <c r="E569" s="9"/>
      <c r="F569" s="9"/>
      <c r="G569" s="128">
        <f t="shared" ref="G569:G572" si="114">SUM(G570)</f>
        <v>0</v>
      </c>
    </row>
    <row r="570" spans="1:7" hidden="1">
      <c r="A570" s="85" t="s">
        <v>727</v>
      </c>
      <c r="B570" s="1"/>
      <c r="C570" s="86" t="s">
        <v>456</v>
      </c>
      <c r="D570" s="86" t="s">
        <v>367</v>
      </c>
      <c r="E570" s="9"/>
      <c r="F570" s="9"/>
      <c r="G570" s="128">
        <f t="shared" si="114"/>
        <v>0</v>
      </c>
    </row>
    <row r="571" spans="1:7" hidden="1">
      <c r="A571" s="85" t="s">
        <v>767</v>
      </c>
      <c r="B571" s="1"/>
      <c r="C571" s="86" t="s">
        <v>456</v>
      </c>
      <c r="D571" s="86" t="s">
        <v>367</v>
      </c>
      <c r="E571" s="86" t="s">
        <v>339</v>
      </c>
      <c r="F571" s="9"/>
      <c r="G571" s="128">
        <f t="shared" si="114"/>
        <v>0</v>
      </c>
    </row>
    <row r="572" spans="1:7" ht="63" hidden="1">
      <c r="A572" s="85" t="s">
        <v>776</v>
      </c>
      <c r="B572" s="1"/>
      <c r="C572" s="86" t="s">
        <v>456</v>
      </c>
      <c r="D572" s="86" t="s">
        <v>367</v>
      </c>
      <c r="E572" s="9" t="s">
        <v>777</v>
      </c>
      <c r="F572" s="9"/>
      <c r="G572" s="128">
        <f t="shared" si="114"/>
        <v>0</v>
      </c>
    </row>
    <row r="573" spans="1:7" hidden="1">
      <c r="A573" s="85" t="s">
        <v>354</v>
      </c>
      <c r="B573" s="1"/>
      <c r="C573" s="86" t="s">
        <v>456</v>
      </c>
      <c r="D573" s="86" t="s">
        <v>367</v>
      </c>
      <c r="E573" s="9" t="s">
        <v>777</v>
      </c>
      <c r="F573" s="9">
        <v>800</v>
      </c>
      <c r="G573" s="128">
        <v>0</v>
      </c>
    </row>
    <row r="574" spans="1:7" hidden="1">
      <c r="A574" s="85" t="s">
        <v>778</v>
      </c>
      <c r="B574" s="1"/>
      <c r="C574" s="86" t="s">
        <v>351</v>
      </c>
      <c r="D574" s="86"/>
      <c r="E574" s="9"/>
      <c r="F574" s="9"/>
      <c r="G574" s="128">
        <f t="shared" ref="G574:G577" si="115">SUM(G575)</f>
        <v>0</v>
      </c>
    </row>
    <row r="575" spans="1:7" hidden="1">
      <c r="A575" s="85" t="s">
        <v>779</v>
      </c>
      <c r="B575" s="1"/>
      <c r="C575" s="86" t="s">
        <v>351</v>
      </c>
      <c r="D575" s="86" t="s">
        <v>335</v>
      </c>
      <c r="E575" s="9"/>
      <c r="F575" s="9"/>
      <c r="G575" s="128">
        <f t="shared" si="115"/>
        <v>0</v>
      </c>
    </row>
    <row r="576" spans="1:7" ht="31.5" hidden="1">
      <c r="A576" s="104" t="s">
        <v>780</v>
      </c>
      <c r="B576" s="1"/>
      <c r="C576" s="86" t="s">
        <v>351</v>
      </c>
      <c r="D576" s="86" t="s">
        <v>335</v>
      </c>
      <c r="E576" s="9" t="s">
        <v>763</v>
      </c>
      <c r="F576" s="9"/>
      <c r="G576" s="128">
        <f t="shared" si="115"/>
        <v>0</v>
      </c>
    </row>
    <row r="577" spans="1:7" hidden="1">
      <c r="A577" s="85" t="s">
        <v>781</v>
      </c>
      <c r="B577" s="1"/>
      <c r="C577" s="86" t="s">
        <v>351</v>
      </c>
      <c r="D577" s="86" t="s">
        <v>335</v>
      </c>
      <c r="E577" s="9" t="s">
        <v>782</v>
      </c>
      <c r="F577" s="9"/>
      <c r="G577" s="128">
        <f t="shared" si="115"/>
        <v>0</v>
      </c>
    </row>
    <row r="578" spans="1:7" hidden="1">
      <c r="A578" s="85" t="s">
        <v>783</v>
      </c>
      <c r="B578" s="1"/>
      <c r="C578" s="86" t="s">
        <v>351</v>
      </c>
      <c r="D578" s="86" t="s">
        <v>335</v>
      </c>
      <c r="E578" s="9" t="s">
        <v>782</v>
      </c>
      <c r="F578" s="9">
        <v>700</v>
      </c>
      <c r="G578" s="128"/>
    </row>
    <row r="579" spans="1:7" ht="31.5">
      <c r="A579" s="87" t="s">
        <v>784</v>
      </c>
      <c r="B579" s="105" t="s">
        <v>785</v>
      </c>
      <c r="C579" s="91"/>
      <c r="D579" s="91"/>
      <c r="E579" s="91"/>
      <c r="F579" s="91"/>
      <c r="G579" s="131">
        <f>SUM(G580+G597)</f>
        <v>1201882.4000000001</v>
      </c>
    </row>
    <row r="580" spans="1:7">
      <c r="A580" s="85" t="s">
        <v>360</v>
      </c>
      <c r="B580" s="1"/>
      <c r="C580" s="1" t="s">
        <v>361</v>
      </c>
      <c r="D580" s="1"/>
      <c r="E580" s="1"/>
      <c r="F580" s="1"/>
      <c r="G580" s="127">
        <f t="shared" ref="G580" si="116">SUM(G590)+G581</f>
        <v>384.1</v>
      </c>
    </row>
    <row r="581" spans="1:7">
      <c r="A581" s="90" t="s">
        <v>362</v>
      </c>
      <c r="B581" s="8"/>
      <c r="C581" s="86" t="s">
        <v>361</v>
      </c>
      <c r="D581" s="86" t="s">
        <v>363</v>
      </c>
      <c r="E581" s="1"/>
      <c r="F581" s="1"/>
      <c r="G581" s="127">
        <f>SUM(G582+G584+G586)+G588</f>
        <v>80.8</v>
      </c>
    </row>
    <row r="582" spans="1:7" ht="47.25">
      <c r="A582" s="85" t="s">
        <v>786</v>
      </c>
      <c r="B582" s="86"/>
      <c r="C582" s="86" t="s">
        <v>361</v>
      </c>
      <c r="D582" s="86" t="s">
        <v>363</v>
      </c>
      <c r="E582" s="9" t="s">
        <v>787</v>
      </c>
      <c r="F582" s="1"/>
      <c r="G582" s="127">
        <f t="shared" ref="G582" si="117">SUM(G583)</f>
        <v>54.3</v>
      </c>
    </row>
    <row r="583" spans="1:7" ht="31.5">
      <c r="A583" s="85" t="s">
        <v>344</v>
      </c>
      <c r="B583" s="1"/>
      <c r="C583" s="86" t="s">
        <v>361</v>
      </c>
      <c r="D583" s="86" t="s">
        <v>363</v>
      </c>
      <c r="E583" s="9" t="s">
        <v>787</v>
      </c>
      <c r="F583" s="1" t="s">
        <v>345</v>
      </c>
      <c r="G583" s="127">
        <v>54.3</v>
      </c>
    </row>
    <row r="584" spans="1:7" ht="31.5">
      <c r="A584" s="85" t="s">
        <v>788</v>
      </c>
      <c r="B584" s="86"/>
      <c r="C584" s="86" t="s">
        <v>361</v>
      </c>
      <c r="D584" s="86" t="s">
        <v>363</v>
      </c>
      <c r="E584" s="86" t="s">
        <v>789</v>
      </c>
      <c r="F584" s="86"/>
      <c r="G584" s="127">
        <f t="shared" ref="G584" si="118">SUM(G585)</f>
        <v>26.5</v>
      </c>
    </row>
    <row r="585" spans="1:7" ht="31.5">
      <c r="A585" s="85" t="s">
        <v>344</v>
      </c>
      <c r="B585" s="86"/>
      <c r="C585" s="86" t="s">
        <v>361</v>
      </c>
      <c r="D585" s="86" t="s">
        <v>363</v>
      </c>
      <c r="E585" s="86" t="s">
        <v>789</v>
      </c>
      <c r="F585" s="86" t="s">
        <v>345</v>
      </c>
      <c r="G585" s="127">
        <v>26.5</v>
      </c>
    </row>
    <row r="586" spans="1:7" ht="31.5" hidden="1">
      <c r="A586" s="85" t="s">
        <v>790</v>
      </c>
      <c r="B586" s="86"/>
      <c r="C586" s="86" t="s">
        <v>361</v>
      </c>
      <c r="D586" s="86" t="s">
        <v>363</v>
      </c>
      <c r="E586" s="86" t="s">
        <v>791</v>
      </c>
      <c r="F586" s="9"/>
      <c r="G586" s="127">
        <f t="shared" ref="G586" si="119">SUM(G587)</f>
        <v>0</v>
      </c>
    </row>
    <row r="587" spans="1:7" ht="31.5" hidden="1">
      <c r="A587" s="85" t="s">
        <v>344</v>
      </c>
      <c r="B587" s="86"/>
      <c r="C587" s="86" t="s">
        <v>361</v>
      </c>
      <c r="D587" s="86" t="s">
        <v>363</v>
      </c>
      <c r="E587" s="86" t="s">
        <v>791</v>
      </c>
      <c r="F587" s="9">
        <v>200</v>
      </c>
      <c r="G587" s="127"/>
    </row>
    <row r="588" spans="1:7" ht="31.5" hidden="1">
      <c r="A588" s="85" t="s">
        <v>358</v>
      </c>
      <c r="B588" s="106"/>
      <c r="C588" s="86" t="s">
        <v>361</v>
      </c>
      <c r="D588" s="86" t="s">
        <v>363</v>
      </c>
      <c r="E588" s="9" t="s">
        <v>792</v>
      </c>
      <c r="F588" s="9"/>
      <c r="G588" s="127">
        <f t="shared" ref="G588" si="120">SUM(G589)</f>
        <v>0</v>
      </c>
    </row>
    <row r="589" spans="1:7" ht="31.5" hidden="1">
      <c r="A589" s="85" t="s">
        <v>344</v>
      </c>
      <c r="B589" s="106"/>
      <c r="C589" s="86" t="s">
        <v>361</v>
      </c>
      <c r="D589" s="86" t="s">
        <v>363</v>
      </c>
      <c r="E589" s="9" t="s">
        <v>792</v>
      </c>
      <c r="F589" s="9">
        <v>200</v>
      </c>
      <c r="G589" s="127"/>
    </row>
    <row r="590" spans="1:7">
      <c r="A590" s="85" t="s">
        <v>793</v>
      </c>
      <c r="B590" s="1"/>
      <c r="C590" s="1" t="s">
        <v>361</v>
      </c>
      <c r="D590" s="1" t="s">
        <v>361</v>
      </c>
      <c r="E590" s="9"/>
      <c r="F590" s="9"/>
      <c r="G590" s="127">
        <f t="shared" ref="G590:G593" si="121">SUM(G591)</f>
        <v>303.3</v>
      </c>
    </row>
    <row r="591" spans="1:7" ht="31.5">
      <c r="A591" s="85" t="s">
        <v>794</v>
      </c>
      <c r="B591" s="86"/>
      <c r="C591" s="86" t="s">
        <v>361</v>
      </c>
      <c r="D591" s="86" t="s">
        <v>361</v>
      </c>
      <c r="E591" s="9" t="s">
        <v>795</v>
      </c>
      <c r="F591" s="9"/>
      <c r="G591" s="127">
        <f t="shared" si="121"/>
        <v>303.3</v>
      </c>
    </row>
    <row r="592" spans="1:7" ht="31.5">
      <c r="A592" s="85" t="s">
        <v>796</v>
      </c>
      <c r="B592" s="1"/>
      <c r="C592" s="1" t="s">
        <v>361</v>
      </c>
      <c r="D592" s="1" t="s">
        <v>361</v>
      </c>
      <c r="E592" s="1" t="s">
        <v>797</v>
      </c>
      <c r="F592" s="1"/>
      <c r="G592" s="127">
        <f t="shared" si="121"/>
        <v>303.3</v>
      </c>
    </row>
    <row r="593" spans="1:7">
      <c r="A593" s="85" t="s">
        <v>419</v>
      </c>
      <c r="B593" s="1"/>
      <c r="C593" s="1" t="s">
        <v>361</v>
      </c>
      <c r="D593" s="1" t="s">
        <v>361</v>
      </c>
      <c r="E593" s="1" t="s">
        <v>798</v>
      </c>
      <c r="F593" s="1"/>
      <c r="G593" s="127">
        <f t="shared" si="121"/>
        <v>303.3</v>
      </c>
    </row>
    <row r="594" spans="1:7">
      <c r="A594" s="85" t="s">
        <v>799</v>
      </c>
      <c r="B594" s="9"/>
      <c r="C594" s="1" t="s">
        <v>361</v>
      </c>
      <c r="D594" s="1" t="s">
        <v>361</v>
      </c>
      <c r="E594" s="1" t="s">
        <v>800</v>
      </c>
      <c r="F594" s="1"/>
      <c r="G594" s="127">
        <f>SUM(G595:G596)</f>
        <v>303.3</v>
      </c>
    </row>
    <row r="595" spans="1:7" ht="47.25">
      <c r="A595" s="85" t="s">
        <v>342</v>
      </c>
      <c r="B595" s="9"/>
      <c r="C595" s="1" t="s">
        <v>361</v>
      </c>
      <c r="D595" s="1" t="s">
        <v>361</v>
      </c>
      <c r="E595" s="1" t="s">
        <v>800</v>
      </c>
      <c r="F595" s="1" t="s">
        <v>343</v>
      </c>
      <c r="G595" s="127">
        <v>230.3</v>
      </c>
    </row>
    <row r="596" spans="1:7" ht="31.5">
      <c r="A596" s="85" t="s">
        <v>344</v>
      </c>
      <c r="B596" s="1"/>
      <c r="C596" s="1" t="s">
        <v>361</v>
      </c>
      <c r="D596" s="1" t="s">
        <v>361</v>
      </c>
      <c r="E596" s="1" t="s">
        <v>800</v>
      </c>
      <c r="F596" s="8">
        <v>200</v>
      </c>
      <c r="G596" s="127">
        <v>73</v>
      </c>
    </row>
    <row r="597" spans="1:7">
      <c r="A597" s="85" t="s">
        <v>701</v>
      </c>
      <c r="B597" s="86"/>
      <c r="C597" s="86" t="s">
        <v>456</v>
      </c>
      <c r="D597" s="86" t="s">
        <v>737</v>
      </c>
      <c r="E597" s="9"/>
      <c r="F597" s="9"/>
      <c r="G597" s="128">
        <f>G598+G605+G625+G760+G725</f>
        <v>1201498.3</v>
      </c>
    </row>
    <row r="598" spans="1:7">
      <c r="A598" s="85" t="s">
        <v>801</v>
      </c>
      <c r="B598" s="86"/>
      <c r="C598" s="86" t="s">
        <v>456</v>
      </c>
      <c r="D598" s="86" t="s">
        <v>335</v>
      </c>
      <c r="E598" s="9"/>
      <c r="F598" s="9"/>
      <c r="G598" s="128">
        <f t="shared" ref="G598:G600" si="122">G599</f>
        <v>12899.4</v>
      </c>
    </row>
    <row r="599" spans="1:7" ht="31.5">
      <c r="A599" s="85" t="s">
        <v>481</v>
      </c>
      <c r="B599" s="86"/>
      <c r="C599" s="86" t="s">
        <v>456</v>
      </c>
      <c r="D599" s="86" t="s">
        <v>335</v>
      </c>
      <c r="E599" s="9" t="s">
        <v>482</v>
      </c>
      <c r="F599" s="9"/>
      <c r="G599" s="128">
        <f t="shared" si="122"/>
        <v>12899.4</v>
      </c>
    </row>
    <row r="600" spans="1:7" ht="31.5">
      <c r="A600" s="85" t="s">
        <v>802</v>
      </c>
      <c r="B600" s="86"/>
      <c r="C600" s="86" t="s">
        <v>456</v>
      </c>
      <c r="D600" s="86" t="s">
        <v>335</v>
      </c>
      <c r="E600" s="9" t="s">
        <v>803</v>
      </c>
      <c r="F600" s="9"/>
      <c r="G600" s="128">
        <f t="shared" si="122"/>
        <v>12899.4</v>
      </c>
    </row>
    <row r="601" spans="1:7">
      <c r="A601" s="85" t="s">
        <v>419</v>
      </c>
      <c r="B601" s="86"/>
      <c r="C601" s="86" t="s">
        <v>456</v>
      </c>
      <c r="D601" s="86" t="s">
        <v>335</v>
      </c>
      <c r="E601" s="9" t="s">
        <v>804</v>
      </c>
      <c r="F601" s="9"/>
      <c r="G601" s="128">
        <f>SUM(G602)</f>
        <v>12899.4</v>
      </c>
    </row>
    <row r="602" spans="1:7">
      <c r="A602" s="85" t="s">
        <v>805</v>
      </c>
      <c r="B602" s="86"/>
      <c r="C602" s="86" t="s">
        <v>456</v>
      </c>
      <c r="D602" s="86" t="s">
        <v>335</v>
      </c>
      <c r="E602" s="9" t="s">
        <v>806</v>
      </c>
      <c r="F602" s="9"/>
      <c r="G602" s="128">
        <f t="shared" ref="G602:G603" si="123">G603</f>
        <v>12899.4</v>
      </c>
    </row>
    <row r="603" spans="1:7" ht="31.5">
      <c r="A603" s="85" t="s">
        <v>807</v>
      </c>
      <c r="B603" s="86"/>
      <c r="C603" s="86" t="s">
        <v>456</v>
      </c>
      <c r="D603" s="86" t="s">
        <v>335</v>
      </c>
      <c r="E603" s="9" t="s">
        <v>808</v>
      </c>
      <c r="F603" s="9"/>
      <c r="G603" s="128">
        <f t="shared" si="123"/>
        <v>12899.4</v>
      </c>
    </row>
    <row r="604" spans="1:7">
      <c r="A604" s="85" t="s">
        <v>346</v>
      </c>
      <c r="B604" s="86"/>
      <c r="C604" s="86" t="s">
        <v>456</v>
      </c>
      <c r="D604" s="86" t="s">
        <v>335</v>
      </c>
      <c r="E604" s="9" t="s">
        <v>808</v>
      </c>
      <c r="F604" s="9">
        <v>300</v>
      </c>
      <c r="G604" s="128">
        <v>12899.4</v>
      </c>
    </row>
    <row r="605" spans="1:7">
      <c r="A605" s="85" t="s">
        <v>809</v>
      </c>
      <c r="B605" s="86"/>
      <c r="C605" s="86" t="s">
        <v>456</v>
      </c>
      <c r="D605" s="86" t="s">
        <v>374</v>
      </c>
      <c r="E605" s="9"/>
      <c r="F605" s="9"/>
      <c r="G605" s="128">
        <f>G613+G606</f>
        <v>89131</v>
      </c>
    </row>
    <row r="606" spans="1:7" ht="31.5">
      <c r="A606" s="85" t="s">
        <v>810</v>
      </c>
      <c r="B606" s="86"/>
      <c r="C606" s="86" t="s">
        <v>456</v>
      </c>
      <c r="D606" s="86" t="s">
        <v>374</v>
      </c>
      <c r="E606" s="86" t="s">
        <v>811</v>
      </c>
      <c r="F606" s="9"/>
      <c r="G606" s="128">
        <f>G607</f>
        <v>86495.7</v>
      </c>
    </row>
    <row r="607" spans="1:7" ht="31.5">
      <c r="A607" s="85" t="s">
        <v>812</v>
      </c>
      <c r="B607" s="86"/>
      <c r="C607" s="86" t="s">
        <v>456</v>
      </c>
      <c r="D607" s="86" t="s">
        <v>374</v>
      </c>
      <c r="E607" s="86" t="s">
        <v>813</v>
      </c>
      <c r="F607" s="9"/>
      <c r="G607" s="128">
        <f>SUM(G608)</f>
        <v>86495.7</v>
      </c>
    </row>
    <row r="608" spans="1:7" ht="31.5">
      <c r="A608" s="85" t="s">
        <v>790</v>
      </c>
      <c r="B608" s="86"/>
      <c r="C608" s="86" t="s">
        <v>456</v>
      </c>
      <c r="D608" s="86" t="s">
        <v>374</v>
      </c>
      <c r="E608" s="86" t="s">
        <v>791</v>
      </c>
      <c r="F608" s="9"/>
      <c r="G608" s="128">
        <f>G609+G610+G612+G611</f>
        <v>86495.7</v>
      </c>
    </row>
    <row r="609" spans="1:7" ht="47.25">
      <c r="A609" s="85" t="s">
        <v>342</v>
      </c>
      <c r="B609" s="86"/>
      <c r="C609" s="86" t="s">
        <v>456</v>
      </c>
      <c r="D609" s="86" t="s">
        <v>374</v>
      </c>
      <c r="E609" s="86" t="s">
        <v>791</v>
      </c>
      <c r="F609" s="9">
        <v>100</v>
      </c>
      <c r="G609" s="128">
        <v>77056</v>
      </c>
    </row>
    <row r="610" spans="1:7" ht="31.5">
      <c r="A610" s="85" t="s">
        <v>344</v>
      </c>
      <c r="B610" s="86"/>
      <c r="C610" s="86" t="s">
        <v>456</v>
      </c>
      <c r="D610" s="86" t="s">
        <v>374</v>
      </c>
      <c r="E610" s="86" t="s">
        <v>791</v>
      </c>
      <c r="F610" s="9">
        <v>200</v>
      </c>
      <c r="G610" s="128">
        <v>9129.7999999999993</v>
      </c>
    </row>
    <row r="611" spans="1:7">
      <c r="A611" s="85" t="s">
        <v>346</v>
      </c>
      <c r="B611" s="86"/>
      <c r="C611" s="86" t="s">
        <v>456</v>
      </c>
      <c r="D611" s="86" t="s">
        <v>374</v>
      </c>
      <c r="E611" s="86" t="s">
        <v>791</v>
      </c>
      <c r="F611" s="9">
        <v>300</v>
      </c>
      <c r="G611" s="128"/>
    </row>
    <row r="612" spans="1:7">
      <c r="A612" s="85" t="s">
        <v>354</v>
      </c>
      <c r="B612" s="86"/>
      <c r="C612" s="86" t="s">
        <v>456</v>
      </c>
      <c r="D612" s="86" t="s">
        <v>374</v>
      </c>
      <c r="E612" s="86" t="s">
        <v>791</v>
      </c>
      <c r="F612" s="9">
        <v>800</v>
      </c>
      <c r="G612" s="128">
        <v>309.89999999999998</v>
      </c>
    </row>
    <row r="613" spans="1:7" ht="31.5">
      <c r="A613" s="85" t="s">
        <v>481</v>
      </c>
      <c r="B613" s="86"/>
      <c r="C613" s="86" t="s">
        <v>456</v>
      </c>
      <c r="D613" s="86" t="s">
        <v>374</v>
      </c>
      <c r="E613" s="9" t="s">
        <v>482</v>
      </c>
      <c r="F613" s="9"/>
      <c r="G613" s="128">
        <f>G614+G621</f>
        <v>2635.3</v>
      </c>
    </row>
    <row r="614" spans="1:7" ht="31.5">
      <c r="A614" s="85" t="s">
        <v>802</v>
      </c>
      <c r="B614" s="86"/>
      <c r="C614" s="86" t="s">
        <v>456</v>
      </c>
      <c r="D614" s="86" t="s">
        <v>374</v>
      </c>
      <c r="E614" s="9" t="s">
        <v>803</v>
      </c>
      <c r="F614" s="9"/>
      <c r="G614" s="128">
        <f>G615</f>
        <v>2635.3</v>
      </c>
    </row>
    <row r="615" spans="1:7" ht="31.5">
      <c r="A615" s="85" t="s">
        <v>453</v>
      </c>
      <c r="B615" s="86"/>
      <c r="C615" s="86" t="s">
        <v>456</v>
      </c>
      <c r="D615" s="86" t="s">
        <v>374</v>
      </c>
      <c r="E615" s="9" t="s">
        <v>814</v>
      </c>
      <c r="F615" s="9"/>
      <c r="G615" s="128">
        <f>SUM(G616)</f>
        <v>2635.3</v>
      </c>
    </row>
    <row r="616" spans="1:7">
      <c r="A616" s="85" t="s">
        <v>815</v>
      </c>
      <c r="B616" s="86"/>
      <c r="C616" s="86" t="s">
        <v>456</v>
      </c>
      <c r="D616" s="86" t="s">
        <v>374</v>
      </c>
      <c r="E616" s="9" t="s">
        <v>816</v>
      </c>
      <c r="F616" s="9"/>
      <c r="G616" s="128">
        <f>G617</f>
        <v>2635.3</v>
      </c>
    </row>
    <row r="617" spans="1:7" ht="31.5">
      <c r="A617" s="85" t="s">
        <v>817</v>
      </c>
      <c r="B617" s="86"/>
      <c r="C617" s="86" t="s">
        <v>456</v>
      </c>
      <c r="D617" s="86" t="s">
        <v>374</v>
      </c>
      <c r="E617" s="9" t="s">
        <v>818</v>
      </c>
      <c r="F617" s="9"/>
      <c r="G617" s="128">
        <f t="shared" ref="G617" si="124">G618+G619+G620</f>
        <v>2635.3</v>
      </c>
    </row>
    <row r="618" spans="1:7" ht="47.25">
      <c r="A618" s="85" t="s">
        <v>342</v>
      </c>
      <c r="B618" s="86"/>
      <c r="C618" s="86" t="s">
        <v>456</v>
      </c>
      <c r="D618" s="86" t="s">
        <v>374</v>
      </c>
      <c r="E618" s="9" t="s">
        <v>818</v>
      </c>
      <c r="F618" s="9">
        <v>100</v>
      </c>
      <c r="G618" s="128">
        <v>1980.4</v>
      </c>
    </row>
    <row r="619" spans="1:7" ht="31.5">
      <c r="A619" s="85" t="s">
        <v>344</v>
      </c>
      <c r="B619" s="86"/>
      <c r="C619" s="86" t="s">
        <v>456</v>
      </c>
      <c r="D619" s="86" t="s">
        <v>374</v>
      </c>
      <c r="E619" s="9" t="s">
        <v>818</v>
      </c>
      <c r="F619" s="9">
        <v>200</v>
      </c>
      <c r="G619" s="128">
        <v>651.4</v>
      </c>
    </row>
    <row r="620" spans="1:7">
      <c r="A620" s="85" t="s">
        <v>354</v>
      </c>
      <c r="B620" s="86"/>
      <c r="C620" s="86" t="s">
        <v>456</v>
      </c>
      <c r="D620" s="86" t="s">
        <v>374</v>
      </c>
      <c r="E620" s="9" t="s">
        <v>818</v>
      </c>
      <c r="F620" s="9">
        <v>800</v>
      </c>
      <c r="G620" s="128">
        <v>3.5</v>
      </c>
    </row>
    <row r="621" spans="1:7" hidden="1">
      <c r="A621" s="85" t="s">
        <v>483</v>
      </c>
      <c r="B621" s="107"/>
      <c r="C621" s="86" t="s">
        <v>456</v>
      </c>
      <c r="D621" s="86" t="s">
        <v>374</v>
      </c>
      <c r="E621" s="9" t="s">
        <v>484</v>
      </c>
      <c r="F621" s="9"/>
      <c r="G621" s="128">
        <f t="shared" ref="G621:G623" si="125">G622</f>
        <v>0</v>
      </c>
    </row>
    <row r="622" spans="1:7" hidden="1">
      <c r="A622" s="85" t="s">
        <v>419</v>
      </c>
      <c r="B622" s="107"/>
      <c r="C622" s="86" t="s">
        <v>456</v>
      </c>
      <c r="D622" s="86" t="s">
        <v>374</v>
      </c>
      <c r="E622" s="9" t="s">
        <v>485</v>
      </c>
      <c r="F622" s="9"/>
      <c r="G622" s="128">
        <f t="shared" si="125"/>
        <v>0</v>
      </c>
    </row>
    <row r="623" spans="1:7" hidden="1">
      <c r="A623" s="85" t="s">
        <v>819</v>
      </c>
      <c r="B623" s="107"/>
      <c r="C623" s="86" t="s">
        <v>456</v>
      </c>
      <c r="D623" s="86" t="s">
        <v>374</v>
      </c>
      <c r="E623" s="9" t="s">
        <v>820</v>
      </c>
      <c r="F623" s="9"/>
      <c r="G623" s="128">
        <f t="shared" si="125"/>
        <v>0</v>
      </c>
    </row>
    <row r="624" spans="1:7" ht="31.5" hidden="1">
      <c r="A624" s="85" t="s">
        <v>344</v>
      </c>
      <c r="B624" s="107"/>
      <c r="C624" s="86" t="s">
        <v>456</v>
      </c>
      <c r="D624" s="86" t="s">
        <v>374</v>
      </c>
      <c r="E624" s="9" t="s">
        <v>820</v>
      </c>
      <c r="F624" s="9">
        <v>200</v>
      </c>
      <c r="G624" s="128"/>
    </row>
    <row r="625" spans="1:7">
      <c r="A625" s="85" t="s">
        <v>702</v>
      </c>
      <c r="B625" s="86"/>
      <c r="C625" s="86" t="s">
        <v>456</v>
      </c>
      <c r="D625" s="86" t="s">
        <v>337</v>
      </c>
      <c r="E625" s="9"/>
      <c r="F625" s="9"/>
      <c r="G625" s="128">
        <f>G681+G710+G626+G714+G719</f>
        <v>797120.79999999993</v>
      </c>
    </row>
    <row r="626" spans="1:7" ht="31.5">
      <c r="A626" s="85" t="s">
        <v>810</v>
      </c>
      <c r="B626" s="86"/>
      <c r="C626" s="86" t="s">
        <v>456</v>
      </c>
      <c r="D626" s="86" t="s">
        <v>337</v>
      </c>
      <c r="E626" s="86" t="s">
        <v>811</v>
      </c>
      <c r="F626" s="9"/>
      <c r="G626" s="128">
        <f>SUM(G627+G631)</f>
        <v>786251.5</v>
      </c>
    </row>
    <row r="627" spans="1:7">
      <c r="A627" s="85" t="s">
        <v>821</v>
      </c>
      <c r="B627" s="86"/>
      <c r="C627" s="86" t="s">
        <v>456</v>
      </c>
      <c r="D627" s="86" t="s">
        <v>337</v>
      </c>
      <c r="E627" s="86" t="s">
        <v>822</v>
      </c>
      <c r="F627" s="9"/>
      <c r="G627" s="128">
        <f t="shared" ref="G627" si="126">SUM(G628)</f>
        <v>92325.3</v>
      </c>
    </row>
    <row r="628" spans="1:7" ht="110.25">
      <c r="A628" s="85" t="s">
        <v>823</v>
      </c>
      <c r="B628" s="86"/>
      <c r="C628" s="86" t="s">
        <v>456</v>
      </c>
      <c r="D628" s="86" t="s">
        <v>337</v>
      </c>
      <c r="E628" s="86" t="s">
        <v>824</v>
      </c>
      <c r="F628" s="9"/>
      <c r="G628" s="128">
        <f>G629+G630</f>
        <v>92325.3</v>
      </c>
    </row>
    <row r="629" spans="1:7" ht="31.5">
      <c r="A629" s="85" t="s">
        <v>344</v>
      </c>
      <c r="B629" s="86"/>
      <c r="C629" s="86" t="s">
        <v>456</v>
      </c>
      <c r="D629" s="86" t="s">
        <v>337</v>
      </c>
      <c r="E629" s="86" t="s">
        <v>824</v>
      </c>
      <c r="F629" s="9">
        <v>200</v>
      </c>
      <c r="G629" s="128">
        <v>24.8</v>
      </c>
    </row>
    <row r="630" spans="1:7">
      <c r="A630" s="85" t="s">
        <v>346</v>
      </c>
      <c r="B630" s="86"/>
      <c r="C630" s="86" t="s">
        <v>456</v>
      </c>
      <c r="D630" s="86" t="s">
        <v>337</v>
      </c>
      <c r="E630" s="86" t="s">
        <v>824</v>
      </c>
      <c r="F630" s="9">
        <v>300</v>
      </c>
      <c r="G630" s="128">
        <v>92300.5</v>
      </c>
    </row>
    <row r="631" spans="1:7" ht="31.5">
      <c r="A631" s="85" t="s">
        <v>825</v>
      </c>
      <c r="B631" s="86"/>
      <c r="C631" s="86" t="s">
        <v>456</v>
      </c>
      <c r="D631" s="86" t="s">
        <v>337</v>
      </c>
      <c r="E631" s="86" t="s">
        <v>826</v>
      </c>
      <c r="F631" s="9"/>
      <c r="G631" s="128">
        <f t="shared" ref="G631" si="127">SUM(G632+G635+G638+G641+G644+G647+G650+G666+G669+G672+G675+G653+G656+G659+G662+G678)</f>
        <v>693926.2</v>
      </c>
    </row>
    <row r="632" spans="1:7" ht="47.25">
      <c r="A632" s="85" t="s">
        <v>827</v>
      </c>
      <c r="B632" s="86"/>
      <c r="C632" s="86" t="s">
        <v>456</v>
      </c>
      <c r="D632" s="86" t="s">
        <v>337</v>
      </c>
      <c r="E632" s="86" t="s">
        <v>828</v>
      </c>
      <c r="F632" s="9"/>
      <c r="G632" s="128">
        <f>G633+G634</f>
        <v>175894.59999999998</v>
      </c>
    </row>
    <row r="633" spans="1:7" ht="31.5">
      <c r="A633" s="85" t="s">
        <v>344</v>
      </c>
      <c r="B633" s="86"/>
      <c r="C633" s="86" t="s">
        <v>456</v>
      </c>
      <c r="D633" s="86" t="s">
        <v>337</v>
      </c>
      <c r="E633" s="86" t="s">
        <v>828</v>
      </c>
      <c r="F633" s="9">
        <v>200</v>
      </c>
      <c r="G633" s="128">
        <v>2626.8</v>
      </c>
    </row>
    <row r="634" spans="1:7">
      <c r="A634" s="85" t="s">
        <v>346</v>
      </c>
      <c r="B634" s="86"/>
      <c r="C634" s="86" t="s">
        <v>456</v>
      </c>
      <c r="D634" s="86" t="s">
        <v>337</v>
      </c>
      <c r="E634" s="86" t="s">
        <v>828</v>
      </c>
      <c r="F634" s="9">
        <v>300</v>
      </c>
      <c r="G634" s="128">
        <v>173267.8</v>
      </c>
    </row>
    <row r="635" spans="1:7" ht="47.25">
      <c r="A635" s="85" t="s">
        <v>829</v>
      </c>
      <c r="B635" s="86"/>
      <c r="C635" s="86" t="s">
        <v>456</v>
      </c>
      <c r="D635" s="86" t="s">
        <v>337</v>
      </c>
      <c r="E635" s="86" t="s">
        <v>830</v>
      </c>
      <c r="F635" s="86"/>
      <c r="G635" s="128">
        <f>G636+G637</f>
        <v>8419</v>
      </c>
    </row>
    <row r="636" spans="1:7" ht="31.5">
      <c r="A636" s="85" t="s">
        <v>344</v>
      </c>
      <c r="B636" s="86"/>
      <c r="C636" s="86" t="s">
        <v>456</v>
      </c>
      <c r="D636" s="86" t="s">
        <v>337</v>
      </c>
      <c r="E636" s="86" t="s">
        <v>830</v>
      </c>
      <c r="F636" s="86" t="s">
        <v>345</v>
      </c>
      <c r="G636" s="128">
        <v>125.6</v>
      </c>
    </row>
    <row r="637" spans="1:7">
      <c r="A637" s="85" t="s">
        <v>346</v>
      </c>
      <c r="B637" s="86"/>
      <c r="C637" s="86" t="s">
        <v>456</v>
      </c>
      <c r="D637" s="86" t="s">
        <v>337</v>
      </c>
      <c r="E637" s="86" t="s">
        <v>830</v>
      </c>
      <c r="F637" s="86" t="s">
        <v>347</v>
      </c>
      <c r="G637" s="128">
        <v>8293.4</v>
      </c>
    </row>
    <row r="638" spans="1:7" ht="31.5">
      <c r="A638" s="85" t="s">
        <v>831</v>
      </c>
      <c r="B638" s="86"/>
      <c r="C638" s="86" t="s">
        <v>456</v>
      </c>
      <c r="D638" s="86" t="s">
        <v>337</v>
      </c>
      <c r="E638" s="86" t="s">
        <v>832</v>
      </c>
      <c r="F638" s="86"/>
      <c r="G638" s="128">
        <f>G639+G640</f>
        <v>123072.1</v>
      </c>
    </row>
    <row r="639" spans="1:7" ht="31.5">
      <c r="A639" s="85" t="s">
        <v>344</v>
      </c>
      <c r="B639" s="86"/>
      <c r="C639" s="86" t="s">
        <v>456</v>
      </c>
      <c r="D639" s="86" t="s">
        <v>337</v>
      </c>
      <c r="E639" s="86" t="s">
        <v>832</v>
      </c>
      <c r="F639" s="86" t="s">
        <v>345</v>
      </c>
      <c r="G639" s="128">
        <v>1835.5</v>
      </c>
    </row>
    <row r="640" spans="1:7">
      <c r="A640" s="85" t="s">
        <v>346</v>
      </c>
      <c r="B640" s="86"/>
      <c r="C640" s="86" t="s">
        <v>456</v>
      </c>
      <c r="D640" s="86" t="s">
        <v>337</v>
      </c>
      <c r="E640" s="86" t="s">
        <v>832</v>
      </c>
      <c r="F640" s="86" t="s">
        <v>347</v>
      </c>
      <c r="G640" s="128">
        <v>121236.6</v>
      </c>
    </row>
    <row r="641" spans="1:7" ht="47.25">
      <c r="A641" s="85" t="s">
        <v>833</v>
      </c>
      <c r="B641" s="86"/>
      <c r="C641" s="86" t="s">
        <v>456</v>
      </c>
      <c r="D641" s="86" t="s">
        <v>337</v>
      </c>
      <c r="E641" s="86" t="s">
        <v>834</v>
      </c>
      <c r="F641" s="86"/>
      <c r="G641" s="128">
        <f>G642+G643</f>
        <v>321.8</v>
      </c>
    </row>
    <row r="642" spans="1:7" ht="31.5">
      <c r="A642" s="85" t="s">
        <v>344</v>
      </c>
      <c r="B642" s="86"/>
      <c r="C642" s="86" t="s">
        <v>456</v>
      </c>
      <c r="D642" s="86" t="s">
        <v>337</v>
      </c>
      <c r="E642" s="86" t="s">
        <v>834</v>
      </c>
      <c r="F642" s="86" t="s">
        <v>345</v>
      </c>
      <c r="G642" s="128">
        <v>4.8</v>
      </c>
    </row>
    <row r="643" spans="1:7">
      <c r="A643" s="85" t="s">
        <v>346</v>
      </c>
      <c r="B643" s="86"/>
      <c r="C643" s="86" t="s">
        <v>456</v>
      </c>
      <c r="D643" s="86" t="s">
        <v>337</v>
      </c>
      <c r="E643" s="86" t="s">
        <v>834</v>
      </c>
      <c r="F643" s="86" t="s">
        <v>347</v>
      </c>
      <c r="G643" s="128">
        <v>317</v>
      </c>
    </row>
    <row r="644" spans="1:7" ht="47.25">
      <c r="A644" s="85" t="s">
        <v>835</v>
      </c>
      <c r="B644" s="86"/>
      <c r="C644" s="86" t="s">
        <v>456</v>
      </c>
      <c r="D644" s="86" t="s">
        <v>337</v>
      </c>
      <c r="E644" s="86" t="s">
        <v>836</v>
      </c>
      <c r="F644" s="86"/>
      <c r="G644" s="128">
        <f>G645+G646</f>
        <v>17.3</v>
      </c>
    </row>
    <row r="645" spans="1:7" ht="31.5">
      <c r="A645" s="85" t="s">
        <v>344</v>
      </c>
      <c r="B645" s="86"/>
      <c r="C645" s="86" t="s">
        <v>456</v>
      </c>
      <c r="D645" s="86" t="s">
        <v>337</v>
      </c>
      <c r="E645" s="86" t="s">
        <v>836</v>
      </c>
      <c r="F645" s="86" t="s">
        <v>345</v>
      </c>
      <c r="G645" s="128">
        <v>0.3</v>
      </c>
    </row>
    <row r="646" spans="1:7">
      <c r="A646" s="85" t="s">
        <v>346</v>
      </c>
      <c r="B646" s="86"/>
      <c r="C646" s="86" t="s">
        <v>456</v>
      </c>
      <c r="D646" s="86" t="s">
        <v>337</v>
      </c>
      <c r="E646" s="86" t="s">
        <v>836</v>
      </c>
      <c r="F646" s="86" t="s">
        <v>347</v>
      </c>
      <c r="G646" s="128">
        <v>17</v>
      </c>
    </row>
    <row r="647" spans="1:7" ht="63">
      <c r="A647" s="85" t="s">
        <v>837</v>
      </c>
      <c r="B647" s="86"/>
      <c r="C647" s="86" t="s">
        <v>456</v>
      </c>
      <c r="D647" s="86" t="s">
        <v>337</v>
      </c>
      <c r="E647" s="86" t="s">
        <v>838</v>
      </c>
      <c r="F647" s="86"/>
      <c r="G647" s="128">
        <f>G648+G649</f>
        <v>6928.4000000000005</v>
      </c>
    </row>
    <row r="648" spans="1:7" ht="31.5">
      <c r="A648" s="85" t="s">
        <v>344</v>
      </c>
      <c r="B648" s="86"/>
      <c r="C648" s="86" t="s">
        <v>456</v>
      </c>
      <c r="D648" s="86" t="s">
        <v>337</v>
      </c>
      <c r="E648" s="86" t="s">
        <v>838</v>
      </c>
      <c r="F648" s="86" t="s">
        <v>345</v>
      </c>
      <c r="G648" s="128">
        <v>618.6</v>
      </c>
    </row>
    <row r="649" spans="1:7">
      <c r="A649" s="85" t="s">
        <v>346</v>
      </c>
      <c r="B649" s="86"/>
      <c r="C649" s="86" t="s">
        <v>456</v>
      </c>
      <c r="D649" s="86" t="s">
        <v>337</v>
      </c>
      <c r="E649" s="86" t="s">
        <v>838</v>
      </c>
      <c r="F649" s="86" t="s">
        <v>347</v>
      </c>
      <c r="G649" s="128">
        <v>6309.8</v>
      </c>
    </row>
    <row r="650" spans="1:7" ht="31.5">
      <c r="A650" s="85" t="s">
        <v>839</v>
      </c>
      <c r="B650" s="86"/>
      <c r="C650" s="86" t="s">
        <v>456</v>
      </c>
      <c r="D650" s="86" t="s">
        <v>337</v>
      </c>
      <c r="E650" s="86" t="s">
        <v>840</v>
      </c>
      <c r="F650" s="86"/>
      <c r="G650" s="128">
        <f>G651+G652</f>
        <v>236879.19999999998</v>
      </c>
    </row>
    <row r="651" spans="1:7" ht="31.5">
      <c r="A651" s="85" t="s">
        <v>344</v>
      </c>
      <c r="B651" s="86"/>
      <c r="C651" s="86" t="s">
        <v>456</v>
      </c>
      <c r="D651" s="86" t="s">
        <v>337</v>
      </c>
      <c r="E651" s="86" t="s">
        <v>840</v>
      </c>
      <c r="F651" s="86" t="s">
        <v>345</v>
      </c>
      <c r="G651" s="128">
        <v>3892.4</v>
      </c>
    </row>
    <row r="652" spans="1:7">
      <c r="A652" s="85" t="s">
        <v>346</v>
      </c>
      <c r="B652" s="86"/>
      <c r="C652" s="86" t="s">
        <v>456</v>
      </c>
      <c r="D652" s="86" t="s">
        <v>337</v>
      </c>
      <c r="E652" s="86" t="s">
        <v>840</v>
      </c>
      <c r="F652" s="86" t="s">
        <v>347</v>
      </c>
      <c r="G652" s="128">
        <v>232986.8</v>
      </c>
    </row>
    <row r="653" spans="1:7" ht="47.25">
      <c r="A653" s="85" t="s">
        <v>841</v>
      </c>
      <c r="B653" s="86"/>
      <c r="C653" s="86" t="s">
        <v>456</v>
      </c>
      <c r="D653" s="86" t="s">
        <v>337</v>
      </c>
      <c r="E653" s="86" t="s">
        <v>842</v>
      </c>
      <c r="F653" s="86"/>
      <c r="G653" s="128">
        <f>G654+G655</f>
        <v>3296.6</v>
      </c>
    </row>
    <row r="654" spans="1:7" ht="31.5">
      <c r="A654" s="85" t="s">
        <v>344</v>
      </c>
      <c r="B654" s="86"/>
      <c r="C654" s="86" t="s">
        <v>456</v>
      </c>
      <c r="D654" s="86" t="s">
        <v>337</v>
      </c>
      <c r="E654" s="86" t="s">
        <v>842</v>
      </c>
      <c r="F654" s="86" t="s">
        <v>345</v>
      </c>
      <c r="G654" s="128">
        <v>48.5</v>
      </c>
    </row>
    <row r="655" spans="1:7">
      <c r="A655" s="85" t="s">
        <v>346</v>
      </c>
      <c r="B655" s="86"/>
      <c r="C655" s="86" t="s">
        <v>456</v>
      </c>
      <c r="D655" s="86" t="s">
        <v>337</v>
      </c>
      <c r="E655" s="86" t="s">
        <v>842</v>
      </c>
      <c r="F655" s="86" t="s">
        <v>347</v>
      </c>
      <c r="G655" s="128">
        <v>3248.1</v>
      </c>
    </row>
    <row r="656" spans="1:7" ht="47.25">
      <c r="A656" s="85" t="s">
        <v>843</v>
      </c>
      <c r="B656" s="86"/>
      <c r="C656" s="86" t="s">
        <v>456</v>
      </c>
      <c r="D656" s="86" t="s">
        <v>337</v>
      </c>
      <c r="E656" s="86" t="s">
        <v>844</v>
      </c>
      <c r="F656" s="86"/>
      <c r="G656" s="128">
        <f>G657+G658</f>
        <v>1976.5</v>
      </c>
    </row>
    <row r="657" spans="1:7" ht="31.5">
      <c r="A657" s="85" t="s">
        <v>344</v>
      </c>
      <c r="B657" s="86"/>
      <c r="C657" s="86" t="s">
        <v>456</v>
      </c>
      <c r="D657" s="86" t="s">
        <v>337</v>
      </c>
      <c r="E657" s="86" t="s">
        <v>844</v>
      </c>
      <c r="F657" s="86" t="s">
        <v>345</v>
      </c>
      <c r="G657" s="128">
        <v>34</v>
      </c>
    </row>
    <row r="658" spans="1:7">
      <c r="A658" s="85" t="s">
        <v>346</v>
      </c>
      <c r="B658" s="86"/>
      <c r="C658" s="86" t="s">
        <v>456</v>
      </c>
      <c r="D658" s="86" t="s">
        <v>337</v>
      </c>
      <c r="E658" s="86" t="s">
        <v>844</v>
      </c>
      <c r="F658" s="86" t="s">
        <v>347</v>
      </c>
      <c r="G658" s="128">
        <v>1942.5</v>
      </c>
    </row>
    <row r="659" spans="1:7" hidden="1">
      <c r="A659" s="85" t="s">
        <v>845</v>
      </c>
      <c r="B659" s="86"/>
      <c r="C659" s="86" t="s">
        <v>456</v>
      </c>
      <c r="D659" s="86" t="s">
        <v>337</v>
      </c>
      <c r="E659" s="86" t="s">
        <v>846</v>
      </c>
      <c r="F659" s="86"/>
      <c r="G659" s="128">
        <f>G660+G661</f>
        <v>0</v>
      </c>
    </row>
    <row r="660" spans="1:7" ht="31.5" hidden="1">
      <c r="A660" s="85" t="s">
        <v>344</v>
      </c>
      <c r="B660" s="86"/>
      <c r="C660" s="86" t="s">
        <v>456</v>
      </c>
      <c r="D660" s="86" t="s">
        <v>337</v>
      </c>
      <c r="E660" s="86" t="s">
        <v>846</v>
      </c>
      <c r="F660" s="86" t="s">
        <v>345</v>
      </c>
      <c r="G660" s="128"/>
    </row>
    <row r="661" spans="1:7" hidden="1">
      <c r="A661" s="85" t="s">
        <v>346</v>
      </c>
      <c r="B661" s="86"/>
      <c r="C661" s="86" t="s">
        <v>456</v>
      </c>
      <c r="D661" s="86" t="s">
        <v>337</v>
      </c>
      <c r="E661" s="86" t="s">
        <v>846</v>
      </c>
      <c r="F661" s="86" t="s">
        <v>347</v>
      </c>
      <c r="G661" s="128"/>
    </row>
    <row r="662" spans="1:7" ht="78.75">
      <c r="A662" s="85" t="s">
        <v>847</v>
      </c>
      <c r="B662" s="86"/>
      <c r="C662" s="86" t="s">
        <v>456</v>
      </c>
      <c r="D662" s="86" t="s">
        <v>337</v>
      </c>
      <c r="E662" s="86" t="s">
        <v>848</v>
      </c>
      <c r="F662" s="86"/>
      <c r="G662" s="128">
        <f>G663+G664</f>
        <v>9816.9</v>
      </c>
    </row>
    <row r="663" spans="1:7" ht="31.5">
      <c r="A663" s="85" t="s">
        <v>344</v>
      </c>
      <c r="B663" s="86"/>
      <c r="C663" s="86" t="s">
        <v>456</v>
      </c>
      <c r="D663" s="86" t="s">
        <v>337</v>
      </c>
      <c r="E663" s="86" t="s">
        <v>848</v>
      </c>
      <c r="F663" s="86" t="s">
        <v>345</v>
      </c>
      <c r="G663" s="128">
        <v>116.4</v>
      </c>
    </row>
    <row r="664" spans="1:7">
      <c r="A664" s="85" t="s">
        <v>346</v>
      </c>
      <c r="B664" s="86"/>
      <c r="C664" s="86" t="s">
        <v>456</v>
      </c>
      <c r="D664" s="86" t="s">
        <v>337</v>
      </c>
      <c r="E664" s="86" t="s">
        <v>848</v>
      </c>
      <c r="F664" s="86" t="s">
        <v>347</v>
      </c>
      <c r="G664" s="128">
        <v>9700.5</v>
      </c>
    </row>
    <row r="665" spans="1:7" hidden="1">
      <c r="A665" s="85" t="s">
        <v>346</v>
      </c>
      <c r="B665" s="86"/>
      <c r="C665" s="86" t="s">
        <v>456</v>
      </c>
      <c r="D665" s="86" t="s">
        <v>337</v>
      </c>
      <c r="E665" s="86" t="s">
        <v>849</v>
      </c>
      <c r="F665" s="86" t="s">
        <v>347</v>
      </c>
      <c r="G665" s="128"/>
    </row>
    <row r="666" spans="1:7" ht="31.5">
      <c r="A666" s="85" t="s">
        <v>850</v>
      </c>
      <c r="B666" s="86"/>
      <c r="C666" s="86" t="s">
        <v>456</v>
      </c>
      <c r="D666" s="86" t="s">
        <v>337</v>
      </c>
      <c r="E666" s="86" t="s">
        <v>851</v>
      </c>
      <c r="F666" s="86"/>
      <c r="G666" s="128">
        <f>G667+G668</f>
        <v>1713.8</v>
      </c>
    </row>
    <row r="667" spans="1:7" ht="31.5">
      <c r="A667" s="85" t="s">
        <v>344</v>
      </c>
      <c r="B667" s="86"/>
      <c r="C667" s="86" t="s">
        <v>456</v>
      </c>
      <c r="D667" s="86" t="s">
        <v>337</v>
      </c>
      <c r="E667" s="86" t="s">
        <v>851</v>
      </c>
      <c r="F667" s="86" t="s">
        <v>345</v>
      </c>
      <c r="G667" s="128">
        <v>25.3</v>
      </c>
    </row>
    <row r="668" spans="1:7">
      <c r="A668" s="85" t="s">
        <v>346</v>
      </c>
      <c r="B668" s="86"/>
      <c r="C668" s="86" t="s">
        <v>456</v>
      </c>
      <c r="D668" s="86" t="s">
        <v>337</v>
      </c>
      <c r="E668" s="86" t="s">
        <v>851</v>
      </c>
      <c r="F668" s="86" t="s">
        <v>347</v>
      </c>
      <c r="G668" s="128">
        <v>1688.5</v>
      </c>
    </row>
    <row r="669" spans="1:7" ht="47.25">
      <c r="A669" s="85" t="s">
        <v>852</v>
      </c>
      <c r="B669" s="86"/>
      <c r="C669" s="86" t="s">
        <v>456</v>
      </c>
      <c r="D669" s="86" t="s">
        <v>337</v>
      </c>
      <c r="E669" s="86" t="s">
        <v>853</v>
      </c>
      <c r="F669" s="86"/>
      <c r="G669" s="128">
        <f>G670+G671</f>
        <v>15467.800000000001</v>
      </c>
    </row>
    <row r="670" spans="1:7" ht="31.5">
      <c r="A670" s="85" t="s">
        <v>344</v>
      </c>
      <c r="B670" s="86"/>
      <c r="C670" s="86" t="s">
        <v>456</v>
      </c>
      <c r="D670" s="86" t="s">
        <v>337</v>
      </c>
      <c r="E670" s="86" t="s">
        <v>853</v>
      </c>
      <c r="F670" s="86" t="s">
        <v>345</v>
      </c>
      <c r="G670" s="128">
        <v>227.7</v>
      </c>
    </row>
    <row r="671" spans="1:7">
      <c r="A671" s="85" t="s">
        <v>346</v>
      </c>
      <c r="B671" s="86"/>
      <c r="C671" s="86" t="s">
        <v>456</v>
      </c>
      <c r="D671" s="86" t="s">
        <v>337</v>
      </c>
      <c r="E671" s="86" t="s">
        <v>853</v>
      </c>
      <c r="F671" s="86" t="s">
        <v>347</v>
      </c>
      <c r="G671" s="128">
        <v>15240.1</v>
      </c>
    </row>
    <row r="672" spans="1:7" ht="31.5">
      <c r="A672" s="85" t="s">
        <v>788</v>
      </c>
      <c r="B672" s="86"/>
      <c r="C672" s="86" t="s">
        <v>456</v>
      </c>
      <c r="D672" s="86" t="s">
        <v>337</v>
      </c>
      <c r="E672" s="86" t="s">
        <v>789</v>
      </c>
      <c r="F672" s="86"/>
      <c r="G672" s="128">
        <f>G673+G674</f>
        <v>92286</v>
      </c>
    </row>
    <row r="673" spans="1:7" ht="31.5">
      <c r="A673" s="85" t="s">
        <v>344</v>
      </c>
      <c r="B673" s="86"/>
      <c r="C673" s="86" t="s">
        <v>456</v>
      </c>
      <c r="D673" s="86" t="s">
        <v>337</v>
      </c>
      <c r="E673" s="86" t="s">
        <v>789</v>
      </c>
      <c r="F673" s="86" t="s">
        <v>345</v>
      </c>
      <c r="G673" s="128">
        <v>751.4</v>
      </c>
    </row>
    <row r="674" spans="1:7">
      <c r="A674" s="85" t="s">
        <v>346</v>
      </c>
      <c r="B674" s="86"/>
      <c r="C674" s="86" t="s">
        <v>456</v>
      </c>
      <c r="D674" s="86" t="s">
        <v>337</v>
      </c>
      <c r="E674" s="86" t="s">
        <v>789</v>
      </c>
      <c r="F674" s="86" t="s">
        <v>347</v>
      </c>
      <c r="G674" s="128">
        <v>91534.6</v>
      </c>
    </row>
    <row r="675" spans="1:7" ht="78.75">
      <c r="A675" s="85" t="s">
        <v>854</v>
      </c>
      <c r="B675" s="86"/>
      <c r="C675" s="86" t="s">
        <v>456</v>
      </c>
      <c r="D675" s="86" t="s">
        <v>337</v>
      </c>
      <c r="E675" s="86" t="s">
        <v>855</v>
      </c>
      <c r="F675" s="86"/>
      <c r="G675" s="128">
        <f>G676+G677</f>
        <v>65.7</v>
      </c>
    </row>
    <row r="676" spans="1:7" ht="31.5">
      <c r="A676" s="85" t="s">
        <v>344</v>
      </c>
      <c r="B676" s="86"/>
      <c r="C676" s="86" t="s">
        <v>456</v>
      </c>
      <c r="D676" s="86" t="s">
        <v>337</v>
      </c>
      <c r="E676" s="86" t="s">
        <v>855</v>
      </c>
      <c r="F676" s="86" t="s">
        <v>345</v>
      </c>
      <c r="G676" s="128">
        <v>1</v>
      </c>
    </row>
    <row r="677" spans="1:7">
      <c r="A677" s="85" t="s">
        <v>346</v>
      </c>
      <c r="B677" s="86"/>
      <c r="C677" s="86" t="s">
        <v>456</v>
      </c>
      <c r="D677" s="86" t="s">
        <v>337</v>
      </c>
      <c r="E677" s="86" t="s">
        <v>855</v>
      </c>
      <c r="F677" s="86" t="s">
        <v>347</v>
      </c>
      <c r="G677" s="128">
        <v>64.7</v>
      </c>
    </row>
    <row r="678" spans="1:7" ht="31.5">
      <c r="A678" s="85" t="s">
        <v>856</v>
      </c>
      <c r="B678" s="86"/>
      <c r="C678" s="86" t="s">
        <v>456</v>
      </c>
      <c r="D678" s="86" t="s">
        <v>337</v>
      </c>
      <c r="E678" s="86" t="s">
        <v>857</v>
      </c>
      <c r="F678" s="86"/>
      <c r="G678" s="128">
        <f>SUM(G679:G680)</f>
        <v>17770.5</v>
      </c>
    </row>
    <row r="679" spans="1:7" ht="31.5" hidden="1">
      <c r="A679" s="85" t="s">
        <v>344</v>
      </c>
      <c r="B679" s="86"/>
      <c r="C679" s="86" t="s">
        <v>456</v>
      </c>
      <c r="D679" s="86" t="s">
        <v>337</v>
      </c>
      <c r="E679" s="86" t="s">
        <v>858</v>
      </c>
      <c r="F679" s="86" t="s">
        <v>345</v>
      </c>
      <c r="G679" s="128"/>
    </row>
    <row r="680" spans="1:7">
      <c r="A680" s="85" t="s">
        <v>346</v>
      </c>
      <c r="B680" s="86"/>
      <c r="C680" s="86" t="s">
        <v>456</v>
      </c>
      <c r="D680" s="86" t="s">
        <v>337</v>
      </c>
      <c r="E680" s="86" t="s">
        <v>857</v>
      </c>
      <c r="F680" s="86" t="s">
        <v>347</v>
      </c>
      <c r="G680" s="128">
        <v>17770.5</v>
      </c>
    </row>
    <row r="681" spans="1:7" ht="31.5">
      <c r="A681" s="85" t="s">
        <v>481</v>
      </c>
      <c r="B681" s="86"/>
      <c r="C681" s="86" t="s">
        <v>456</v>
      </c>
      <c r="D681" s="86" t="s">
        <v>337</v>
      </c>
      <c r="E681" s="9" t="s">
        <v>482</v>
      </c>
      <c r="F681" s="9"/>
      <c r="G681" s="128">
        <f>G682+G697+G702</f>
        <v>5940.4000000000005</v>
      </c>
    </row>
    <row r="682" spans="1:7" ht="31.5">
      <c r="A682" s="85" t="s">
        <v>802</v>
      </c>
      <c r="B682" s="86"/>
      <c r="C682" s="86" t="s">
        <v>456</v>
      </c>
      <c r="D682" s="86" t="s">
        <v>337</v>
      </c>
      <c r="E682" s="9" t="s">
        <v>803</v>
      </c>
      <c r="F682" s="9"/>
      <c r="G682" s="128">
        <f>G683</f>
        <v>5521.1</v>
      </c>
    </row>
    <row r="683" spans="1:7">
      <c r="A683" s="85" t="s">
        <v>419</v>
      </c>
      <c r="B683" s="86"/>
      <c r="C683" s="86" t="s">
        <v>456</v>
      </c>
      <c r="D683" s="86" t="s">
        <v>337</v>
      </c>
      <c r="E683" s="9" t="s">
        <v>804</v>
      </c>
      <c r="F683" s="9"/>
      <c r="G683" s="128">
        <f>SUM(G684+G693)</f>
        <v>5521.1</v>
      </c>
    </row>
    <row r="684" spans="1:7">
      <c r="A684" s="85" t="s">
        <v>714</v>
      </c>
      <c r="B684" s="86"/>
      <c r="C684" s="86" t="s">
        <v>456</v>
      </c>
      <c r="D684" s="86" t="s">
        <v>337</v>
      </c>
      <c r="E684" s="9" t="s">
        <v>859</v>
      </c>
      <c r="F684" s="9"/>
      <c r="G684" s="128">
        <f t="shared" ref="G684" si="128">G685+G687+G689+G691</f>
        <v>4400.8</v>
      </c>
    </row>
    <row r="685" spans="1:7">
      <c r="A685" s="85" t="s">
        <v>860</v>
      </c>
      <c r="B685" s="86"/>
      <c r="C685" s="86" t="s">
        <v>456</v>
      </c>
      <c r="D685" s="86" t="s">
        <v>337</v>
      </c>
      <c r="E685" s="9" t="s">
        <v>861</v>
      </c>
      <c r="F685" s="9"/>
      <c r="G685" s="128">
        <f>G686</f>
        <v>1702</v>
      </c>
    </row>
    <row r="686" spans="1:7">
      <c r="A686" s="85" t="s">
        <v>346</v>
      </c>
      <c r="B686" s="86"/>
      <c r="C686" s="86" t="s">
        <v>456</v>
      </c>
      <c r="D686" s="86" t="s">
        <v>337</v>
      </c>
      <c r="E686" s="9" t="s">
        <v>861</v>
      </c>
      <c r="F686" s="9">
        <v>300</v>
      </c>
      <c r="G686" s="128">
        <v>1702</v>
      </c>
    </row>
    <row r="687" spans="1:7" ht="31.5">
      <c r="A687" s="85" t="s">
        <v>862</v>
      </c>
      <c r="B687" s="86"/>
      <c r="C687" s="86" t="s">
        <v>456</v>
      </c>
      <c r="D687" s="86" t="s">
        <v>337</v>
      </c>
      <c r="E687" s="9" t="s">
        <v>863</v>
      </c>
      <c r="F687" s="9"/>
      <c r="G687" s="128">
        <f>G688</f>
        <v>1914.2</v>
      </c>
    </row>
    <row r="688" spans="1:7">
      <c r="A688" s="85" t="s">
        <v>346</v>
      </c>
      <c r="B688" s="86"/>
      <c r="C688" s="86" t="s">
        <v>456</v>
      </c>
      <c r="D688" s="86" t="s">
        <v>337</v>
      </c>
      <c r="E688" s="9" t="s">
        <v>863</v>
      </c>
      <c r="F688" s="9">
        <v>300</v>
      </c>
      <c r="G688" s="128">
        <v>1914.2</v>
      </c>
    </row>
    <row r="689" spans="1:7" ht="31.5">
      <c r="A689" s="85" t="s">
        <v>864</v>
      </c>
      <c r="B689" s="1"/>
      <c r="C689" s="86" t="s">
        <v>456</v>
      </c>
      <c r="D689" s="86" t="s">
        <v>337</v>
      </c>
      <c r="E689" s="1" t="s">
        <v>865</v>
      </c>
      <c r="F689" s="1"/>
      <c r="G689" s="127">
        <f>SUM(G690)</f>
        <v>784.6</v>
      </c>
    </row>
    <row r="690" spans="1:7">
      <c r="A690" s="85" t="s">
        <v>346</v>
      </c>
      <c r="B690" s="1"/>
      <c r="C690" s="86" t="s">
        <v>456</v>
      </c>
      <c r="D690" s="86" t="s">
        <v>337</v>
      </c>
      <c r="E690" s="1" t="s">
        <v>865</v>
      </c>
      <c r="F690" s="1" t="s">
        <v>347</v>
      </c>
      <c r="G690" s="127">
        <v>784.6</v>
      </c>
    </row>
    <row r="691" spans="1:7" hidden="1">
      <c r="A691" s="85" t="s">
        <v>866</v>
      </c>
      <c r="B691" s="1"/>
      <c r="C691" s="86" t="s">
        <v>456</v>
      </c>
      <c r="D691" s="86" t="s">
        <v>337</v>
      </c>
      <c r="E691" s="1" t="s">
        <v>867</v>
      </c>
      <c r="F691" s="1"/>
      <c r="G691" s="127"/>
    </row>
    <row r="692" spans="1:7" hidden="1">
      <c r="A692" s="85" t="s">
        <v>346</v>
      </c>
      <c r="B692" s="1"/>
      <c r="C692" s="86" t="s">
        <v>456</v>
      </c>
      <c r="D692" s="86" t="s">
        <v>337</v>
      </c>
      <c r="E692" s="1" t="s">
        <v>867</v>
      </c>
      <c r="F692" s="1" t="s">
        <v>347</v>
      </c>
      <c r="G692" s="127"/>
    </row>
    <row r="693" spans="1:7">
      <c r="A693" s="85" t="s">
        <v>868</v>
      </c>
      <c r="B693" s="86"/>
      <c r="C693" s="86" t="s">
        <v>456</v>
      </c>
      <c r="D693" s="86" t="s">
        <v>337</v>
      </c>
      <c r="E693" s="9" t="s">
        <v>869</v>
      </c>
      <c r="F693" s="9"/>
      <c r="G693" s="128">
        <f>G694</f>
        <v>1120.3</v>
      </c>
    </row>
    <row r="694" spans="1:7">
      <c r="A694" s="85" t="s">
        <v>870</v>
      </c>
      <c r="B694" s="86"/>
      <c r="C694" s="86" t="s">
        <v>456</v>
      </c>
      <c r="D694" s="86" t="s">
        <v>337</v>
      </c>
      <c r="E694" s="9" t="s">
        <v>871</v>
      </c>
      <c r="F694" s="9"/>
      <c r="G694" s="128">
        <f>G695+G696</f>
        <v>1120.3</v>
      </c>
    </row>
    <row r="695" spans="1:7" ht="31.5">
      <c r="A695" s="85" t="s">
        <v>344</v>
      </c>
      <c r="B695" s="86"/>
      <c r="C695" s="86" t="s">
        <v>456</v>
      </c>
      <c r="D695" s="86" t="s">
        <v>337</v>
      </c>
      <c r="E695" s="9" t="s">
        <v>871</v>
      </c>
      <c r="F695" s="9">
        <v>200</v>
      </c>
      <c r="G695" s="128">
        <v>520.29999999999995</v>
      </c>
    </row>
    <row r="696" spans="1:7">
      <c r="A696" s="85" t="s">
        <v>346</v>
      </c>
      <c r="B696" s="86"/>
      <c r="C696" s="86" t="s">
        <v>456</v>
      </c>
      <c r="D696" s="86" t="s">
        <v>337</v>
      </c>
      <c r="E696" s="9" t="s">
        <v>871</v>
      </c>
      <c r="F696" s="9">
        <v>300</v>
      </c>
      <c r="G696" s="128">
        <v>600</v>
      </c>
    </row>
    <row r="697" spans="1:7">
      <c r="A697" s="85" t="s">
        <v>872</v>
      </c>
      <c r="B697" s="86"/>
      <c r="C697" s="86" t="s">
        <v>456</v>
      </c>
      <c r="D697" s="86" t="s">
        <v>337</v>
      </c>
      <c r="E697" s="9" t="s">
        <v>873</v>
      </c>
      <c r="F697" s="9"/>
      <c r="G697" s="128">
        <f t="shared" ref="G697:G698" si="129">G698</f>
        <v>378.5</v>
      </c>
    </row>
    <row r="698" spans="1:7">
      <c r="A698" s="85" t="s">
        <v>419</v>
      </c>
      <c r="B698" s="86"/>
      <c r="C698" s="86" t="s">
        <v>456</v>
      </c>
      <c r="D698" s="86" t="s">
        <v>337</v>
      </c>
      <c r="E698" s="9" t="s">
        <v>874</v>
      </c>
      <c r="F698" s="9"/>
      <c r="G698" s="128">
        <f t="shared" si="129"/>
        <v>378.5</v>
      </c>
    </row>
    <row r="699" spans="1:7">
      <c r="A699" s="85" t="s">
        <v>819</v>
      </c>
      <c r="B699" s="86"/>
      <c r="C699" s="86" t="s">
        <v>456</v>
      </c>
      <c r="D699" s="86" t="s">
        <v>337</v>
      </c>
      <c r="E699" s="9" t="s">
        <v>875</v>
      </c>
      <c r="F699" s="9"/>
      <c r="G699" s="128">
        <f>G700+G701</f>
        <v>378.5</v>
      </c>
    </row>
    <row r="700" spans="1:7" ht="31.5">
      <c r="A700" s="85" t="s">
        <v>344</v>
      </c>
      <c r="B700" s="86"/>
      <c r="C700" s="86" t="s">
        <v>456</v>
      </c>
      <c r="D700" s="86" t="s">
        <v>337</v>
      </c>
      <c r="E700" s="9" t="s">
        <v>875</v>
      </c>
      <c r="F700" s="9">
        <v>200</v>
      </c>
      <c r="G700" s="128">
        <v>378.5</v>
      </c>
    </row>
    <row r="701" spans="1:7" hidden="1">
      <c r="A701" s="85" t="s">
        <v>346</v>
      </c>
      <c r="B701" s="86"/>
      <c r="C701" s="86" t="s">
        <v>456</v>
      </c>
      <c r="D701" s="86" t="s">
        <v>337</v>
      </c>
      <c r="E701" s="9" t="s">
        <v>875</v>
      </c>
      <c r="F701" s="9">
        <v>300</v>
      </c>
      <c r="G701" s="128"/>
    </row>
    <row r="702" spans="1:7">
      <c r="A702" s="85" t="s">
        <v>483</v>
      </c>
      <c r="B702" s="86"/>
      <c r="C702" s="86" t="s">
        <v>456</v>
      </c>
      <c r="D702" s="86" t="s">
        <v>337</v>
      </c>
      <c r="E702" s="9" t="s">
        <v>484</v>
      </c>
      <c r="F702" s="9"/>
      <c r="G702" s="128">
        <f>G706+G703</f>
        <v>40.799999999999997</v>
      </c>
    </row>
    <row r="703" spans="1:7">
      <c r="A703" s="85" t="s">
        <v>419</v>
      </c>
      <c r="B703" s="86"/>
      <c r="C703" s="86" t="s">
        <v>456</v>
      </c>
      <c r="D703" s="86" t="s">
        <v>337</v>
      </c>
      <c r="E703" s="9" t="s">
        <v>485</v>
      </c>
      <c r="F703" s="9"/>
      <c r="G703" s="128">
        <f>G704</f>
        <v>40.799999999999997</v>
      </c>
    </row>
    <row r="704" spans="1:7">
      <c r="A704" s="85" t="s">
        <v>819</v>
      </c>
      <c r="B704" s="86"/>
      <c r="C704" s="86" t="s">
        <v>456</v>
      </c>
      <c r="D704" s="86" t="s">
        <v>337</v>
      </c>
      <c r="E704" s="9" t="s">
        <v>820</v>
      </c>
      <c r="F704" s="9"/>
      <c r="G704" s="128">
        <f>SUM(G705)</f>
        <v>40.799999999999997</v>
      </c>
    </row>
    <row r="705" spans="1:7" ht="31.5">
      <c r="A705" s="85" t="s">
        <v>344</v>
      </c>
      <c r="B705" s="86"/>
      <c r="C705" s="86" t="s">
        <v>456</v>
      </c>
      <c r="D705" s="86" t="s">
        <v>337</v>
      </c>
      <c r="E705" s="9" t="s">
        <v>820</v>
      </c>
      <c r="F705" s="9">
        <v>200</v>
      </c>
      <c r="G705" s="128">
        <v>40.799999999999997</v>
      </c>
    </row>
    <row r="706" spans="1:7" ht="31.5" hidden="1">
      <c r="A706" s="85" t="s">
        <v>522</v>
      </c>
      <c r="B706" s="86"/>
      <c r="C706" s="86" t="s">
        <v>456</v>
      </c>
      <c r="D706" s="86" t="s">
        <v>337</v>
      </c>
      <c r="E706" s="9" t="s">
        <v>876</v>
      </c>
      <c r="F706" s="9"/>
      <c r="G706" s="128">
        <f>G707</f>
        <v>0</v>
      </c>
    </row>
    <row r="707" spans="1:7" hidden="1">
      <c r="A707" s="85" t="s">
        <v>819</v>
      </c>
      <c r="B707" s="86"/>
      <c r="C707" s="86" t="s">
        <v>456</v>
      </c>
      <c r="D707" s="86" t="s">
        <v>337</v>
      </c>
      <c r="E707" s="9" t="s">
        <v>877</v>
      </c>
      <c r="F707" s="9"/>
      <c r="G707" s="128">
        <f>SUM(G708:G709)</f>
        <v>0</v>
      </c>
    </row>
    <row r="708" spans="1:7" ht="31.5" hidden="1">
      <c r="A708" s="85" t="s">
        <v>344</v>
      </c>
      <c r="B708" s="86"/>
      <c r="C708" s="86" t="s">
        <v>456</v>
      </c>
      <c r="D708" s="86" t="s">
        <v>337</v>
      </c>
      <c r="E708" s="9" t="s">
        <v>877</v>
      </c>
      <c r="F708" s="9">
        <v>200</v>
      </c>
      <c r="G708" s="128"/>
    </row>
    <row r="709" spans="1:7" ht="31.5" hidden="1">
      <c r="A709" s="85" t="s">
        <v>878</v>
      </c>
      <c r="B709" s="86"/>
      <c r="C709" s="86" t="s">
        <v>456</v>
      </c>
      <c r="D709" s="86" t="s">
        <v>337</v>
      </c>
      <c r="E709" s="9" t="s">
        <v>877</v>
      </c>
      <c r="F709" s="9">
        <v>600</v>
      </c>
      <c r="G709" s="128"/>
    </row>
    <row r="710" spans="1:7" ht="47.25">
      <c r="A710" s="85" t="s">
        <v>879</v>
      </c>
      <c r="B710" s="86"/>
      <c r="C710" s="86" t="s">
        <v>456</v>
      </c>
      <c r="D710" s="86" t="s">
        <v>337</v>
      </c>
      <c r="E710" s="9" t="s">
        <v>880</v>
      </c>
      <c r="F710" s="9"/>
      <c r="G710" s="128">
        <f>G711</f>
        <v>3286.2</v>
      </c>
    </row>
    <row r="711" spans="1:7">
      <c r="A711" s="85" t="s">
        <v>419</v>
      </c>
      <c r="B711" s="86"/>
      <c r="C711" s="86" t="s">
        <v>456</v>
      </c>
      <c r="D711" s="86" t="s">
        <v>337</v>
      </c>
      <c r="E711" s="9" t="s">
        <v>881</v>
      </c>
      <c r="F711" s="9"/>
      <c r="G711" s="128">
        <f>SUM(G712)</f>
        <v>3286.2</v>
      </c>
    </row>
    <row r="712" spans="1:7" ht="31.5">
      <c r="A712" s="85" t="s">
        <v>882</v>
      </c>
      <c r="B712" s="86"/>
      <c r="C712" s="86" t="s">
        <v>456</v>
      </c>
      <c r="D712" s="86" t="s">
        <v>337</v>
      </c>
      <c r="E712" s="9" t="s">
        <v>883</v>
      </c>
      <c r="F712" s="9"/>
      <c r="G712" s="128">
        <f>G713</f>
        <v>3286.2</v>
      </c>
    </row>
    <row r="713" spans="1:7" ht="31.5">
      <c r="A713" s="85" t="s">
        <v>344</v>
      </c>
      <c r="B713" s="86"/>
      <c r="C713" s="86" t="s">
        <v>456</v>
      </c>
      <c r="D713" s="86" t="s">
        <v>337</v>
      </c>
      <c r="E713" s="9" t="s">
        <v>883</v>
      </c>
      <c r="F713" s="9">
        <v>200</v>
      </c>
      <c r="G713" s="128">
        <v>3286.2</v>
      </c>
    </row>
    <row r="714" spans="1:7" ht="31.5">
      <c r="A714" s="85" t="s">
        <v>711</v>
      </c>
      <c r="B714" s="86"/>
      <c r="C714" s="86" t="s">
        <v>456</v>
      </c>
      <c r="D714" s="86" t="s">
        <v>337</v>
      </c>
      <c r="E714" s="9" t="s">
        <v>712</v>
      </c>
      <c r="F714" s="9"/>
      <c r="G714" s="128">
        <f t="shared" ref="G714:G717" si="130">SUM(G715)</f>
        <v>700</v>
      </c>
    </row>
    <row r="715" spans="1:7">
      <c r="A715" s="85" t="s">
        <v>419</v>
      </c>
      <c r="B715" s="86"/>
      <c r="C715" s="86" t="s">
        <v>456</v>
      </c>
      <c r="D715" s="86" t="s">
        <v>337</v>
      </c>
      <c r="E715" s="9" t="s">
        <v>713</v>
      </c>
      <c r="F715" s="9"/>
      <c r="G715" s="128">
        <f t="shared" si="130"/>
        <v>700</v>
      </c>
    </row>
    <row r="716" spans="1:7">
      <c r="A716" s="85" t="s">
        <v>714</v>
      </c>
      <c r="B716" s="86"/>
      <c r="C716" s="86" t="s">
        <v>456</v>
      </c>
      <c r="D716" s="86" t="s">
        <v>337</v>
      </c>
      <c r="E716" s="9" t="s">
        <v>715</v>
      </c>
      <c r="F716" s="9"/>
      <c r="G716" s="128">
        <f t="shared" si="130"/>
        <v>700</v>
      </c>
    </row>
    <row r="717" spans="1:7" ht="78.75">
      <c r="A717" s="85" t="s">
        <v>884</v>
      </c>
      <c r="B717" s="86"/>
      <c r="C717" s="86" t="s">
        <v>456</v>
      </c>
      <c r="D717" s="86" t="s">
        <v>337</v>
      </c>
      <c r="E717" s="9" t="s">
        <v>885</v>
      </c>
      <c r="F717" s="9"/>
      <c r="G717" s="128">
        <f t="shared" si="130"/>
        <v>700</v>
      </c>
    </row>
    <row r="718" spans="1:7">
      <c r="A718" s="85" t="s">
        <v>346</v>
      </c>
      <c r="B718" s="86"/>
      <c r="C718" s="86" t="s">
        <v>456</v>
      </c>
      <c r="D718" s="86" t="s">
        <v>337</v>
      </c>
      <c r="E718" s="9" t="s">
        <v>885</v>
      </c>
      <c r="F718" s="9">
        <v>300</v>
      </c>
      <c r="G718" s="128">
        <v>700</v>
      </c>
    </row>
    <row r="719" spans="1:7" ht="31.5">
      <c r="A719" s="85" t="s">
        <v>730</v>
      </c>
      <c r="B719" s="106"/>
      <c r="C719" s="86" t="s">
        <v>456</v>
      </c>
      <c r="D719" s="86" t="s">
        <v>337</v>
      </c>
      <c r="E719" s="9" t="s">
        <v>731</v>
      </c>
      <c r="F719" s="9"/>
      <c r="G719" s="128">
        <f t="shared" ref="G719:G721" si="131">G720</f>
        <v>942.7</v>
      </c>
    </row>
    <row r="720" spans="1:7" ht="31.5">
      <c r="A720" s="85" t="s">
        <v>522</v>
      </c>
      <c r="B720" s="106"/>
      <c r="C720" s="86" t="s">
        <v>456</v>
      </c>
      <c r="D720" s="86" t="s">
        <v>337</v>
      </c>
      <c r="E720" s="9" t="s">
        <v>732</v>
      </c>
      <c r="F720" s="9"/>
      <c r="G720" s="128">
        <f t="shared" ref="G720" si="132">G721+G723</f>
        <v>942.7</v>
      </c>
    </row>
    <row r="721" spans="1:7">
      <c r="A721" s="85" t="s">
        <v>819</v>
      </c>
      <c r="B721" s="106"/>
      <c r="C721" s="86" t="s">
        <v>456</v>
      </c>
      <c r="D721" s="86" t="s">
        <v>337</v>
      </c>
      <c r="E721" s="9" t="s">
        <v>886</v>
      </c>
      <c r="F721" s="9"/>
      <c r="G721" s="128">
        <f t="shared" si="131"/>
        <v>942.7</v>
      </c>
    </row>
    <row r="722" spans="1:7" ht="31.5">
      <c r="A722" s="85" t="s">
        <v>425</v>
      </c>
      <c r="B722" s="106"/>
      <c r="C722" s="86" t="s">
        <v>456</v>
      </c>
      <c r="D722" s="86" t="s">
        <v>337</v>
      </c>
      <c r="E722" s="9" t="s">
        <v>886</v>
      </c>
      <c r="F722" s="9">
        <v>600</v>
      </c>
      <c r="G722" s="128">
        <v>942.7</v>
      </c>
    </row>
    <row r="723" spans="1:7" ht="31.5" hidden="1">
      <c r="A723" s="85" t="s">
        <v>733</v>
      </c>
      <c r="B723" s="106"/>
      <c r="C723" s="86" t="s">
        <v>456</v>
      </c>
      <c r="D723" s="86" t="s">
        <v>337</v>
      </c>
      <c r="E723" s="9" t="s">
        <v>734</v>
      </c>
      <c r="F723" s="9"/>
      <c r="G723" s="128">
        <f t="shared" ref="G723" si="133">SUM(G724)</f>
        <v>0</v>
      </c>
    </row>
    <row r="724" spans="1:7" ht="31.5" hidden="1">
      <c r="A724" s="85" t="s">
        <v>425</v>
      </c>
      <c r="B724" s="106"/>
      <c r="C724" s="86" t="s">
        <v>456</v>
      </c>
      <c r="D724" s="86" t="s">
        <v>337</v>
      </c>
      <c r="E724" s="9" t="s">
        <v>734</v>
      </c>
      <c r="F724" s="9">
        <v>600</v>
      </c>
      <c r="G724" s="128"/>
    </row>
    <row r="725" spans="1:7">
      <c r="A725" s="85" t="s">
        <v>716</v>
      </c>
      <c r="B725" s="86"/>
      <c r="C725" s="86" t="s">
        <v>456</v>
      </c>
      <c r="D725" s="86" t="s">
        <v>382</v>
      </c>
      <c r="E725" s="9"/>
      <c r="F725" s="9"/>
      <c r="G725" s="128">
        <f t="shared" ref="G725" si="134">G726+G746+G752</f>
        <v>258831.19999999998</v>
      </c>
    </row>
    <row r="726" spans="1:7" ht="31.5">
      <c r="A726" s="85" t="s">
        <v>810</v>
      </c>
      <c r="B726" s="86"/>
      <c r="C726" s="86" t="s">
        <v>456</v>
      </c>
      <c r="D726" s="86" t="s">
        <v>382</v>
      </c>
      <c r="E726" s="86" t="s">
        <v>811</v>
      </c>
      <c r="F726" s="9"/>
      <c r="G726" s="128">
        <f>G727</f>
        <v>258831.19999999998</v>
      </c>
    </row>
    <row r="727" spans="1:7">
      <c r="A727" s="85" t="s">
        <v>821</v>
      </c>
      <c r="B727" s="86"/>
      <c r="C727" s="86" t="s">
        <v>456</v>
      </c>
      <c r="D727" s="86" t="s">
        <v>382</v>
      </c>
      <c r="E727" s="86" t="s">
        <v>822</v>
      </c>
      <c r="F727" s="9"/>
      <c r="G727" s="128">
        <f>SUM(G728+G736+G742+G733+G739)</f>
        <v>258831.19999999998</v>
      </c>
    </row>
    <row r="728" spans="1:7" ht="47.25">
      <c r="A728" s="85" t="s">
        <v>786</v>
      </c>
      <c r="B728" s="86"/>
      <c r="C728" s="86" t="s">
        <v>456</v>
      </c>
      <c r="D728" s="86" t="s">
        <v>382</v>
      </c>
      <c r="E728" s="9" t="s">
        <v>787</v>
      </c>
      <c r="F728" s="9"/>
      <c r="G728" s="128">
        <f>G729+G730+G732+G731</f>
        <v>76929.8</v>
      </c>
    </row>
    <row r="729" spans="1:7" ht="47.25">
      <c r="A729" s="85" t="s">
        <v>342</v>
      </c>
      <c r="B729" s="86"/>
      <c r="C729" s="86" t="s">
        <v>456</v>
      </c>
      <c r="D729" s="86" t="s">
        <v>382</v>
      </c>
      <c r="E729" s="9" t="s">
        <v>787</v>
      </c>
      <c r="F729" s="9">
        <v>100</v>
      </c>
      <c r="G729" s="128">
        <v>57494.6</v>
      </c>
    </row>
    <row r="730" spans="1:7" ht="31.5">
      <c r="A730" s="85" t="s">
        <v>344</v>
      </c>
      <c r="B730" s="86"/>
      <c r="C730" s="86" t="s">
        <v>456</v>
      </c>
      <c r="D730" s="86" t="s">
        <v>382</v>
      </c>
      <c r="E730" s="9" t="s">
        <v>787</v>
      </c>
      <c r="F730" s="9">
        <v>200</v>
      </c>
      <c r="G730" s="128">
        <v>18812.7</v>
      </c>
    </row>
    <row r="731" spans="1:7">
      <c r="A731" s="85" t="s">
        <v>346</v>
      </c>
      <c r="B731" s="86"/>
      <c r="C731" s="86" t="s">
        <v>456</v>
      </c>
      <c r="D731" s="86" t="s">
        <v>382</v>
      </c>
      <c r="E731" s="9" t="s">
        <v>787</v>
      </c>
      <c r="F731" s="9">
        <v>300</v>
      </c>
      <c r="G731" s="128">
        <v>199.5</v>
      </c>
    </row>
    <row r="732" spans="1:7">
      <c r="A732" s="85" t="s">
        <v>354</v>
      </c>
      <c r="B732" s="86"/>
      <c r="C732" s="86" t="s">
        <v>456</v>
      </c>
      <c r="D732" s="86" t="s">
        <v>382</v>
      </c>
      <c r="E732" s="9" t="s">
        <v>787</v>
      </c>
      <c r="F732" s="9">
        <v>800</v>
      </c>
      <c r="G732" s="128">
        <v>423</v>
      </c>
    </row>
    <row r="733" spans="1:7" ht="78.75">
      <c r="A733" s="85" t="s">
        <v>887</v>
      </c>
      <c r="B733" s="86"/>
      <c r="C733" s="86" t="s">
        <v>456</v>
      </c>
      <c r="D733" s="86" t="s">
        <v>382</v>
      </c>
      <c r="E733" s="9" t="s">
        <v>888</v>
      </c>
      <c r="F733" s="9"/>
      <c r="G733" s="128">
        <f>G734+G735</f>
        <v>93600.9</v>
      </c>
    </row>
    <row r="734" spans="1:7" ht="31.5">
      <c r="A734" s="85" t="s">
        <v>344</v>
      </c>
      <c r="B734" s="86"/>
      <c r="C734" s="86" t="s">
        <v>456</v>
      </c>
      <c r="D734" s="86" t="s">
        <v>382</v>
      </c>
      <c r="E734" s="9" t="s">
        <v>888</v>
      </c>
      <c r="F734" s="9">
        <v>200</v>
      </c>
      <c r="G734" s="128">
        <v>1324.9</v>
      </c>
    </row>
    <row r="735" spans="1:7">
      <c r="A735" s="85" t="s">
        <v>346</v>
      </c>
      <c r="B735" s="86"/>
      <c r="C735" s="86" t="s">
        <v>456</v>
      </c>
      <c r="D735" s="86" t="s">
        <v>382</v>
      </c>
      <c r="E735" s="9" t="s">
        <v>888</v>
      </c>
      <c r="F735" s="9">
        <v>300</v>
      </c>
      <c r="G735" s="128">
        <v>92276</v>
      </c>
    </row>
    <row r="736" spans="1:7" ht="31.5">
      <c r="A736" s="85" t="s">
        <v>889</v>
      </c>
      <c r="B736" s="86"/>
      <c r="C736" s="86" t="s">
        <v>456</v>
      </c>
      <c r="D736" s="86" t="s">
        <v>382</v>
      </c>
      <c r="E736" s="9" t="s">
        <v>890</v>
      </c>
      <c r="F736" s="9"/>
      <c r="G736" s="128">
        <f>G737+G738</f>
        <v>59144.1</v>
      </c>
    </row>
    <row r="737" spans="1:7" ht="31.5">
      <c r="A737" s="85" t="s">
        <v>344</v>
      </c>
      <c r="B737" s="86"/>
      <c r="C737" s="86" t="s">
        <v>456</v>
      </c>
      <c r="D737" s="86" t="s">
        <v>382</v>
      </c>
      <c r="E737" s="9" t="s">
        <v>890</v>
      </c>
      <c r="F737" s="9">
        <v>200</v>
      </c>
      <c r="G737" s="128">
        <v>860.6</v>
      </c>
    </row>
    <row r="738" spans="1:7">
      <c r="A738" s="85" t="s">
        <v>346</v>
      </c>
      <c r="B738" s="86"/>
      <c r="C738" s="86" t="s">
        <v>456</v>
      </c>
      <c r="D738" s="86" t="s">
        <v>382</v>
      </c>
      <c r="E738" s="9" t="s">
        <v>890</v>
      </c>
      <c r="F738" s="9">
        <v>300</v>
      </c>
      <c r="G738" s="128">
        <v>58283.5</v>
      </c>
    </row>
    <row r="739" spans="1:7" ht="63">
      <c r="A739" s="85" t="s">
        <v>891</v>
      </c>
      <c r="B739" s="86"/>
      <c r="C739" s="86" t="s">
        <v>456</v>
      </c>
      <c r="D739" s="86" t="s">
        <v>382</v>
      </c>
      <c r="E739" s="9" t="s">
        <v>892</v>
      </c>
      <c r="F739" s="9"/>
      <c r="G739" s="128">
        <f>G740+G741</f>
        <v>24557.9</v>
      </c>
    </row>
    <row r="740" spans="1:7" ht="31.5">
      <c r="A740" s="85" t="s">
        <v>344</v>
      </c>
      <c r="B740" s="86"/>
      <c r="C740" s="86" t="s">
        <v>456</v>
      </c>
      <c r="D740" s="86" t="s">
        <v>382</v>
      </c>
      <c r="E740" s="9" t="s">
        <v>892</v>
      </c>
      <c r="F740" s="9">
        <v>200</v>
      </c>
      <c r="G740" s="128">
        <v>363.5</v>
      </c>
    </row>
    <row r="741" spans="1:7">
      <c r="A741" s="85" t="s">
        <v>346</v>
      </c>
      <c r="B741" s="86"/>
      <c r="C741" s="86" t="s">
        <v>456</v>
      </c>
      <c r="D741" s="86" t="s">
        <v>382</v>
      </c>
      <c r="E741" s="9" t="s">
        <v>892</v>
      </c>
      <c r="F741" s="9">
        <v>300</v>
      </c>
      <c r="G741" s="128">
        <v>24194.400000000001</v>
      </c>
    </row>
    <row r="742" spans="1:7">
      <c r="A742" s="85" t="s">
        <v>893</v>
      </c>
      <c r="B742" s="86"/>
      <c r="C742" s="86" t="s">
        <v>456</v>
      </c>
      <c r="D742" s="86" t="s">
        <v>382</v>
      </c>
      <c r="E742" s="9" t="s">
        <v>894</v>
      </c>
      <c r="F742" s="9"/>
      <c r="G742" s="128">
        <f>SUM(G743)</f>
        <v>4598.5</v>
      </c>
    </row>
    <row r="743" spans="1:7" ht="47.25">
      <c r="A743" s="85" t="s">
        <v>895</v>
      </c>
      <c r="B743" s="86"/>
      <c r="C743" s="86" t="s">
        <v>456</v>
      </c>
      <c r="D743" s="86" t="s">
        <v>382</v>
      </c>
      <c r="E743" s="9" t="s">
        <v>896</v>
      </c>
      <c r="F743" s="9"/>
      <c r="G743" s="128">
        <f>SUM(G744:G745)</f>
        <v>4598.5</v>
      </c>
    </row>
    <row r="744" spans="1:7" ht="31.5">
      <c r="A744" s="85" t="s">
        <v>344</v>
      </c>
      <c r="B744" s="86"/>
      <c r="C744" s="86" t="s">
        <v>456</v>
      </c>
      <c r="D744" s="86" t="s">
        <v>382</v>
      </c>
      <c r="E744" s="9" t="s">
        <v>896</v>
      </c>
      <c r="F744" s="9">
        <v>200</v>
      </c>
      <c r="G744" s="128">
        <v>64.5</v>
      </c>
    </row>
    <row r="745" spans="1:7">
      <c r="A745" s="85" t="s">
        <v>346</v>
      </c>
      <c r="B745" s="86"/>
      <c r="C745" s="86" t="s">
        <v>456</v>
      </c>
      <c r="D745" s="86" t="s">
        <v>382</v>
      </c>
      <c r="E745" s="9" t="s">
        <v>896</v>
      </c>
      <c r="F745" s="9">
        <v>300</v>
      </c>
      <c r="G745" s="128">
        <v>4534</v>
      </c>
    </row>
    <row r="746" spans="1:7" ht="31.5" hidden="1">
      <c r="A746" s="85" t="s">
        <v>481</v>
      </c>
      <c r="B746" s="86"/>
      <c r="C746" s="86" t="s">
        <v>456</v>
      </c>
      <c r="D746" s="86" t="s">
        <v>382</v>
      </c>
      <c r="E746" s="9" t="s">
        <v>482</v>
      </c>
      <c r="F746" s="9"/>
      <c r="G746" s="128">
        <f>SUM(G747)</f>
        <v>0</v>
      </c>
    </row>
    <row r="747" spans="1:7" ht="31.5" hidden="1">
      <c r="A747" s="85" t="s">
        <v>802</v>
      </c>
      <c r="B747" s="107"/>
      <c r="C747" s="86" t="s">
        <v>456</v>
      </c>
      <c r="D747" s="86" t="s">
        <v>382</v>
      </c>
      <c r="E747" s="9" t="s">
        <v>803</v>
      </c>
      <c r="F747" s="9"/>
      <c r="G747" s="128">
        <f t="shared" ref="G747:G748" si="135">G748</f>
        <v>0</v>
      </c>
    </row>
    <row r="748" spans="1:7" ht="31.5" hidden="1">
      <c r="A748" s="85" t="s">
        <v>453</v>
      </c>
      <c r="B748" s="107"/>
      <c r="C748" s="86" t="s">
        <v>456</v>
      </c>
      <c r="D748" s="86" t="s">
        <v>382</v>
      </c>
      <c r="E748" s="9" t="s">
        <v>814</v>
      </c>
      <c r="F748" s="9"/>
      <c r="G748" s="128">
        <f t="shared" si="135"/>
        <v>0</v>
      </c>
    </row>
    <row r="749" spans="1:7" hidden="1">
      <c r="A749" s="85" t="s">
        <v>897</v>
      </c>
      <c r="B749" s="107"/>
      <c r="C749" s="86" t="s">
        <v>456</v>
      </c>
      <c r="D749" s="86" t="s">
        <v>382</v>
      </c>
      <c r="E749" s="9" t="s">
        <v>898</v>
      </c>
      <c r="F749" s="9"/>
      <c r="G749" s="128">
        <f t="shared" ref="G749:G750" si="136">SUM(G750)</f>
        <v>0</v>
      </c>
    </row>
    <row r="750" spans="1:7" ht="47.25" hidden="1">
      <c r="A750" s="85" t="s">
        <v>899</v>
      </c>
      <c r="B750" s="107"/>
      <c r="C750" s="86" t="s">
        <v>456</v>
      </c>
      <c r="D750" s="86" t="s">
        <v>382</v>
      </c>
      <c r="E750" s="9" t="s">
        <v>900</v>
      </c>
      <c r="F750" s="9"/>
      <c r="G750" s="128">
        <f t="shared" si="136"/>
        <v>0</v>
      </c>
    </row>
    <row r="751" spans="1:7" ht="31.5" hidden="1">
      <c r="A751" s="85" t="s">
        <v>344</v>
      </c>
      <c r="B751" s="107"/>
      <c r="C751" s="86" t="s">
        <v>456</v>
      </c>
      <c r="D751" s="86" t="s">
        <v>382</v>
      </c>
      <c r="E751" s="9" t="s">
        <v>900</v>
      </c>
      <c r="F751" s="9">
        <v>200</v>
      </c>
      <c r="G751" s="128"/>
    </row>
    <row r="752" spans="1:7" hidden="1">
      <c r="A752" s="85" t="s">
        <v>767</v>
      </c>
      <c r="B752" s="107"/>
      <c r="C752" s="86" t="s">
        <v>456</v>
      </c>
      <c r="D752" s="86" t="s">
        <v>382</v>
      </c>
      <c r="E752" s="9" t="s">
        <v>339</v>
      </c>
      <c r="F752" s="9"/>
      <c r="G752" s="128">
        <f t="shared" ref="G752" si="137">SUM(G753+G755)+G757</f>
        <v>0</v>
      </c>
    </row>
    <row r="753" spans="1:7" ht="47.25" hidden="1">
      <c r="A753" s="85" t="s">
        <v>901</v>
      </c>
      <c r="B753" s="107"/>
      <c r="C753" s="86" t="s">
        <v>456</v>
      </c>
      <c r="D753" s="86" t="s">
        <v>382</v>
      </c>
      <c r="E753" s="9" t="s">
        <v>902</v>
      </c>
      <c r="F753" s="9"/>
      <c r="G753" s="128">
        <f t="shared" ref="G753" si="138">SUM(G754)</f>
        <v>0</v>
      </c>
    </row>
    <row r="754" spans="1:7" ht="47.25" hidden="1">
      <c r="A754" s="85" t="s">
        <v>342</v>
      </c>
      <c r="B754" s="107"/>
      <c r="C754" s="86" t="s">
        <v>456</v>
      </c>
      <c r="D754" s="86" t="s">
        <v>382</v>
      </c>
      <c r="E754" s="9" t="s">
        <v>902</v>
      </c>
      <c r="F754" s="9">
        <v>100</v>
      </c>
      <c r="G754" s="128"/>
    </row>
    <row r="755" spans="1:7" ht="78.75" hidden="1">
      <c r="A755" s="85" t="s">
        <v>903</v>
      </c>
      <c r="B755" s="107"/>
      <c r="C755" s="86" t="s">
        <v>456</v>
      </c>
      <c r="D755" s="86" t="s">
        <v>382</v>
      </c>
      <c r="E755" s="9" t="s">
        <v>904</v>
      </c>
      <c r="F755" s="9"/>
      <c r="G755" s="128">
        <f t="shared" ref="G755" si="139">SUM(G756)</f>
        <v>0</v>
      </c>
    </row>
    <row r="756" spans="1:7" ht="47.25" hidden="1">
      <c r="A756" s="85" t="s">
        <v>342</v>
      </c>
      <c r="B756" s="107"/>
      <c r="C756" s="86" t="s">
        <v>456</v>
      </c>
      <c r="D756" s="86" t="s">
        <v>382</v>
      </c>
      <c r="E756" s="9" t="s">
        <v>904</v>
      </c>
      <c r="F756" s="9">
        <v>100</v>
      </c>
      <c r="G756" s="128"/>
    </row>
    <row r="757" spans="1:7" ht="31.5" hidden="1">
      <c r="A757" s="85" t="s">
        <v>453</v>
      </c>
      <c r="B757" s="107"/>
      <c r="C757" s="86" t="s">
        <v>456</v>
      </c>
      <c r="D757" s="86" t="s">
        <v>382</v>
      </c>
      <c r="E757" s="9" t="s">
        <v>468</v>
      </c>
      <c r="F757" s="9"/>
      <c r="G757" s="128">
        <f t="shared" ref="G757:G758" si="140">SUM(G758)</f>
        <v>0</v>
      </c>
    </row>
    <row r="758" spans="1:7" ht="78.75" hidden="1">
      <c r="A758" s="85" t="s">
        <v>905</v>
      </c>
      <c r="B758" s="107"/>
      <c r="C758" s="86" t="s">
        <v>456</v>
      </c>
      <c r="D758" s="86" t="s">
        <v>382</v>
      </c>
      <c r="E758" s="9" t="s">
        <v>906</v>
      </c>
      <c r="F758" s="9"/>
      <c r="G758" s="128">
        <f t="shared" si="140"/>
        <v>0</v>
      </c>
    </row>
    <row r="759" spans="1:7" ht="47.25" hidden="1">
      <c r="A759" s="85" t="s">
        <v>342</v>
      </c>
      <c r="B759" s="107"/>
      <c r="C759" s="86" t="s">
        <v>456</v>
      </c>
      <c r="D759" s="86" t="s">
        <v>382</v>
      </c>
      <c r="E759" s="9" t="s">
        <v>906</v>
      </c>
      <c r="F759" s="9">
        <v>100</v>
      </c>
      <c r="G759" s="128"/>
    </row>
    <row r="760" spans="1:7">
      <c r="A760" s="85" t="s">
        <v>727</v>
      </c>
      <c r="B760" s="86"/>
      <c r="C760" s="86" t="s">
        <v>456</v>
      </c>
      <c r="D760" s="86" t="s">
        <v>367</v>
      </c>
      <c r="E760" s="9"/>
      <c r="F760" s="9"/>
      <c r="G760" s="128">
        <f t="shared" ref="G760" si="141">G778+G761+G798</f>
        <v>43515.9</v>
      </c>
    </row>
    <row r="761" spans="1:7" ht="31.5">
      <c r="A761" s="85" t="s">
        <v>810</v>
      </c>
      <c r="B761" s="86"/>
      <c r="C761" s="86" t="s">
        <v>456</v>
      </c>
      <c r="D761" s="86" t="s">
        <v>367</v>
      </c>
      <c r="E761" s="86" t="s">
        <v>811</v>
      </c>
      <c r="F761" s="9"/>
      <c r="G761" s="128">
        <f>G762+G766+G773</f>
        <v>35839.1</v>
      </c>
    </row>
    <row r="762" spans="1:7">
      <c r="A762" s="85" t="s">
        <v>821</v>
      </c>
      <c r="B762" s="86"/>
      <c r="C762" s="86" t="s">
        <v>456</v>
      </c>
      <c r="D762" s="86" t="s">
        <v>367</v>
      </c>
      <c r="E762" s="86" t="s">
        <v>822</v>
      </c>
      <c r="F762" s="9"/>
      <c r="G762" s="128">
        <f>SUM(G763)</f>
        <v>7335.6</v>
      </c>
    </row>
    <row r="763" spans="1:7">
      <c r="A763" s="85" t="s">
        <v>907</v>
      </c>
      <c r="B763" s="86"/>
      <c r="C763" s="86" t="s">
        <v>456</v>
      </c>
      <c r="D763" s="86" t="s">
        <v>367</v>
      </c>
      <c r="E763" s="9" t="s">
        <v>908</v>
      </c>
      <c r="F763" s="9"/>
      <c r="G763" s="128">
        <f>G764+G765</f>
        <v>7335.6</v>
      </c>
    </row>
    <row r="764" spans="1:7" ht="47.25">
      <c r="A764" s="85" t="s">
        <v>342</v>
      </c>
      <c r="B764" s="86"/>
      <c r="C764" s="86" t="s">
        <v>456</v>
      </c>
      <c r="D764" s="86" t="s">
        <v>367</v>
      </c>
      <c r="E764" s="9" t="s">
        <v>908</v>
      </c>
      <c r="F764" s="9">
        <v>100</v>
      </c>
      <c r="G764" s="128">
        <v>7330</v>
      </c>
    </row>
    <row r="765" spans="1:7" ht="31.5">
      <c r="A765" s="85" t="s">
        <v>344</v>
      </c>
      <c r="B765" s="86"/>
      <c r="C765" s="86" t="s">
        <v>456</v>
      </c>
      <c r="D765" s="86" t="s">
        <v>367</v>
      </c>
      <c r="E765" s="9" t="s">
        <v>908</v>
      </c>
      <c r="F765" s="9">
        <v>200</v>
      </c>
      <c r="G765" s="128">
        <v>5.6</v>
      </c>
    </row>
    <row r="766" spans="1:7" ht="31.5">
      <c r="A766" s="85" t="s">
        <v>825</v>
      </c>
      <c r="B766" s="86"/>
      <c r="C766" s="86" t="s">
        <v>456</v>
      </c>
      <c r="D766" s="86" t="s">
        <v>367</v>
      </c>
      <c r="E766" s="9" t="s">
        <v>826</v>
      </c>
      <c r="F766" s="9"/>
      <c r="G766" s="128">
        <f t="shared" ref="G766" si="142">SUM(G769)+G767</f>
        <v>5624.7999999999993</v>
      </c>
    </row>
    <row r="767" spans="1:7" ht="63">
      <c r="A767" s="108" t="s">
        <v>909</v>
      </c>
      <c r="B767" s="86"/>
      <c r="C767" s="86" t="s">
        <v>456</v>
      </c>
      <c r="D767" s="86" t="s">
        <v>367</v>
      </c>
      <c r="E767" s="86" t="s">
        <v>849</v>
      </c>
      <c r="F767" s="86"/>
      <c r="G767" s="128">
        <f t="shared" ref="G767" si="143">G768</f>
        <v>4.9000000000000004</v>
      </c>
    </row>
    <row r="768" spans="1:7" ht="31.5">
      <c r="A768" s="85" t="s">
        <v>344</v>
      </c>
      <c r="B768" s="86"/>
      <c r="C768" s="86" t="s">
        <v>456</v>
      </c>
      <c r="D768" s="86" t="s">
        <v>367</v>
      </c>
      <c r="E768" s="86" t="s">
        <v>849</v>
      </c>
      <c r="F768" s="86" t="s">
        <v>345</v>
      </c>
      <c r="G768" s="128">
        <v>4.9000000000000004</v>
      </c>
    </row>
    <row r="769" spans="1:7" ht="47.25">
      <c r="A769" s="85" t="s">
        <v>910</v>
      </c>
      <c r="B769" s="86"/>
      <c r="C769" s="86" t="s">
        <v>456</v>
      </c>
      <c r="D769" s="86" t="s">
        <v>367</v>
      </c>
      <c r="E769" s="9" t="s">
        <v>911</v>
      </c>
      <c r="F769" s="9"/>
      <c r="G769" s="128">
        <f t="shared" ref="G769" si="144">SUM(G770)</f>
        <v>5619.9</v>
      </c>
    </row>
    <row r="770" spans="1:7" ht="31.5">
      <c r="A770" s="85" t="s">
        <v>912</v>
      </c>
      <c r="B770" s="86"/>
      <c r="C770" s="86" t="s">
        <v>456</v>
      </c>
      <c r="D770" s="86" t="s">
        <v>367</v>
      </c>
      <c r="E770" s="9" t="s">
        <v>913</v>
      </c>
      <c r="F770" s="9"/>
      <c r="G770" s="128">
        <f>G771+G772</f>
        <v>5619.9</v>
      </c>
    </row>
    <row r="771" spans="1:7" ht="47.25">
      <c r="A771" s="85" t="s">
        <v>342</v>
      </c>
      <c r="B771" s="86"/>
      <c r="C771" s="86" t="s">
        <v>456</v>
      </c>
      <c r="D771" s="86" t="s">
        <v>367</v>
      </c>
      <c r="E771" s="9" t="s">
        <v>913</v>
      </c>
      <c r="F771" s="9">
        <v>100</v>
      </c>
      <c r="G771" s="128">
        <v>5619.9</v>
      </c>
    </row>
    <row r="772" spans="1:7" ht="31.5" hidden="1">
      <c r="A772" s="85" t="s">
        <v>344</v>
      </c>
      <c r="B772" s="86"/>
      <c r="C772" s="86" t="s">
        <v>456</v>
      </c>
      <c r="D772" s="86" t="s">
        <v>367</v>
      </c>
      <c r="E772" s="9" t="s">
        <v>913</v>
      </c>
      <c r="F772" s="9">
        <v>200</v>
      </c>
      <c r="G772" s="128"/>
    </row>
    <row r="773" spans="1:7" ht="31.5">
      <c r="A773" s="85" t="s">
        <v>812</v>
      </c>
      <c r="B773" s="86"/>
      <c r="C773" s="86" t="s">
        <v>456</v>
      </c>
      <c r="D773" s="86" t="s">
        <v>367</v>
      </c>
      <c r="E773" s="86" t="s">
        <v>813</v>
      </c>
      <c r="F773" s="9"/>
      <c r="G773" s="128">
        <f>SUM(G774)</f>
        <v>22878.7</v>
      </c>
    </row>
    <row r="774" spans="1:7" ht="31.5">
      <c r="A774" s="85" t="s">
        <v>914</v>
      </c>
      <c r="B774" s="86"/>
      <c r="C774" s="86" t="s">
        <v>456</v>
      </c>
      <c r="D774" s="86" t="s">
        <v>367</v>
      </c>
      <c r="E774" s="9" t="s">
        <v>915</v>
      </c>
      <c r="F774" s="9"/>
      <c r="G774" s="128">
        <f>G775+G776+G777</f>
        <v>22878.7</v>
      </c>
    </row>
    <row r="775" spans="1:7" ht="47.25">
      <c r="A775" s="85" t="s">
        <v>342</v>
      </c>
      <c r="B775" s="86"/>
      <c r="C775" s="86" t="s">
        <v>456</v>
      </c>
      <c r="D775" s="86" t="s">
        <v>367</v>
      </c>
      <c r="E775" s="9" t="s">
        <v>915</v>
      </c>
      <c r="F775" s="9">
        <v>100</v>
      </c>
      <c r="G775" s="128">
        <v>22878.7</v>
      </c>
    </row>
    <row r="776" spans="1:7" ht="31.5" hidden="1">
      <c r="A776" s="85" t="s">
        <v>344</v>
      </c>
      <c r="B776" s="86"/>
      <c r="C776" s="86" t="s">
        <v>456</v>
      </c>
      <c r="D776" s="86" t="s">
        <v>367</v>
      </c>
      <c r="E776" s="9" t="s">
        <v>916</v>
      </c>
      <c r="F776" s="9">
        <v>200</v>
      </c>
      <c r="G776" s="128"/>
    </row>
    <row r="777" spans="1:7" hidden="1">
      <c r="A777" s="85" t="s">
        <v>354</v>
      </c>
      <c r="B777" s="86"/>
      <c r="C777" s="86" t="s">
        <v>456</v>
      </c>
      <c r="D777" s="86" t="s">
        <v>367</v>
      </c>
      <c r="E777" s="9" t="s">
        <v>916</v>
      </c>
      <c r="F777" s="9">
        <v>800</v>
      </c>
      <c r="G777" s="128"/>
    </row>
    <row r="778" spans="1:7" ht="31.5">
      <c r="A778" s="85" t="s">
        <v>481</v>
      </c>
      <c r="B778" s="86"/>
      <c r="C778" s="86" t="s">
        <v>456</v>
      </c>
      <c r="D778" s="86" t="s">
        <v>367</v>
      </c>
      <c r="E778" s="9" t="s">
        <v>482</v>
      </c>
      <c r="F778" s="9"/>
      <c r="G778" s="128">
        <f>G785+G779</f>
        <v>7606.4000000000005</v>
      </c>
    </row>
    <row r="779" spans="1:7">
      <c r="A779" s="85" t="s">
        <v>483</v>
      </c>
      <c r="B779" s="8"/>
      <c r="C779" s="86" t="s">
        <v>456</v>
      </c>
      <c r="D779" s="86" t="s">
        <v>367</v>
      </c>
      <c r="E779" s="9" t="s">
        <v>484</v>
      </c>
      <c r="F779" s="9"/>
      <c r="G779" s="128">
        <f t="shared" ref="G779" si="145">SUM(G780)</f>
        <v>128</v>
      </c>
    </row>
    <row r="780" spans="1:7">
      <c r="A780" s="85" t="s">
        <v>419</v>
      </c>
      <c r="B780" s="8"/>
      <c r="C780" s="86" t="s">
        <v>456</v>
      </c>
      <c r="D780" s="86" t="s">
        <v>367</v>
      </c>
      <c r="E780" s="9" t="s">
        <v>485</v>
      </c>
      <c r="F780" s="9"/>
      <c r="G780" s="128">
        <f t="shared" ref="G780" si="146">SUM(G781+G783)</f>
        <v>128</v>
      </c>
    </row>
    <row r="781" spans="1:7" ht="31.5">
      <c r="A781" s="85" t="s">
        <v>917</v>
      </c>
      <c r="B781" s="8"/>
      <c r="C781" s="86" t="s">
        <v>456</v>
      </c>
      <c r="D781" s="86" t="s">
        <v>367</v>
      </c>
      <c r="E781" s="9" t="s">
        <v>918</v>
      </c>
      <c r="F781" s="9"/>
      <c r="G781" s="128">
        <f t="shared" ref="G781" si="147">SUM(G782)</f>
        <v>128</v>
      </c>
    </row>
    <row r="782" spans="1:7" ht="31.5">
      <c r="A782" s="85" t="s">
        <v>344</v>
      </c>
      <c r="B782" s="8"/>
      <c r="C782" s="86" t="s">
        <v>456</v>
      </c>
      <c r="D782" s="86" t="s">
        <v>367</v>
      </c>
      <c r="E782" s="9" t="s">
        <v>918</v>
      </c>
      <c r="F782" s="9">
        <v>200</v>
      </c>
      <c r="G782" s="128">
        <v>128</v>
      </c>
    </row>
    <row r="783" spans="1:7" ht="47.25" hidden="1">
      <c r="A783" s="85" t="s">
        <v>919</v>
      </c>
      <c r="B783" s="86"/>
      <c r="C783" s="86" t="s">
        <v>456</v>
      </c>
      <c r="D783" s="86" t="s">
        <v>367</v>
      </c>
      <c r="E783" s="9" t="s">
        <v>920</v>
      </c>
      <c r="F783" s="9"/>
      <c r="G783" s="128">
        <f t="shared" ref="G783" si="148">SUM(G784)</f>
        <v>0</v>
      </c>
    </row>
    <row r="784" spans="1:7" ht="31.5" hidden="1">
      <c r="A784" s="85" t="s">
        <v>344</v>
      </c>
      <c r="B784" s="86"/>
      <c r="C784" s="86" t="s">
        <v>456</v>
      </c>
      <c r="D784" s="86" t="s">
        <v>367</v>
      </c>
      <c r="E784" s="9" t="s">
        <v>920</v>
      </c>
      <c r="F784" s="9">
        <v>200</v>
      </c>
      <c r="G784" s="128"/>
    </row>
    <row r="785" spans="1:7" ht="31.5">
      <c r="A785" s="85" t="s">
        <v>921</v>
      </c>
      <c r="B785" s="86"/>
      <c r="C785" s="86" t="s">
        <v>456</v>
      </c>
      <c r="D785" s="86" t="s">
        <v>367</v>
      </c>
      <c r="E785" s="9" t="s">
        <v>922</v>
      </c>
      <c r="F785" s="9"/>
      <c r="G785" s="128">
        <f>SUM(G786+G789+G791+G793)+G796</f>
        <v>7478.4000000000005</v>
      </c>
    </row>
    <row r="786" spans="1:7">
      <c r="A786" s="85" t="s">
        <v>340</v>
      </c>
      <c r="B786" s="86"/>
      <c r="C786" s="86" t="s">
        <v>456</v>
      </c>
      <c r="D786" s="86" t="s">
        <v>367</v>
      </c>
      <c r="E786" s="9" t="s">
        <v>923</v>
      </c>
      <c r="F786" s="9"/>
      <c r="G786" s="128">
        <f>G787+G788</f>
        <v>4747.0999999999995</v>
      </c>
    </row>
    <row r="787" spans="1:7" ht="47.25">
      <c r="A787" s="85" t="s">
        <v>342</v>
      </c>
      <c r="B787" s="86"/>
      <c r="C787" s="86" t="s">
        <v>456</v>
      </c>
      <c r="D787" s="86" t="s">
        <v>367</v>
      </c>
      <c r="E787" s="9" t="s">
        <v>923</v>
      </c>
      <c r="F787" s="9">
        <v>100</v>
      </c>
      <c r="G787" s="128">
        <v>4741.7</v>
      </c>
    </row>
    <row r="788" spans="1:7" ht="31.5">
      <c r="A788" s="85" t="s">
        <v>344</v>
      </c>
      <c r="B788" s="86"/>
      <c r="C788" s="86" t="s">
        <v>456</v>
      </c>
      <c r="D788" s="86" t="s">
        <v>367</v>
      </c>
      <c r="E788" s="9" t="s">
        <v>923</v>
      </c>
      <c r="F788" s="9">
        <v>200</v>
      </c>
      <c r="G788" s="128">
        <v>5.4</v>
      </c>
    </row>
    <row r="789" spans="1:7">
      <c r="A789" s="85" t="s">
        <v>352</v>
      </c>
      <c r="B789" s="106"/>
      <c r="C789" s="86" t="s">
        <v>456</v>
      </c>
      <c r="D789" s="86" t="s">
        <v>367</v>
      </c>
      <c r="E789" s="9" t="s">
        <v>924</v>
      </c>
      <c r="F789" s="9"/>
      <c r="G789" s="128">
        <f>G790</f>
        <v>465.3</v>
      </c>
    </row>
    <row r="790" spans="1:7" ht="31.5">
      <c r="A790" s="85" t="s">
        <v>344</v>
      </c>
      <c r="B790" s="106"/>
      <c r="C790" s="86" t="s">
        <v>456</v>
      </c>
      <c r="D790" s="86" t="s">
        <v>367</v>
      </c>
      <c r="E790" s="9" t="s">
        <v>924</v>
      </c>
      <c r="F790" s="9">
        <v>200</v>
      </c>
      <c r="G790" s="128">
        <v>465.3</v>
      </c>
    </row>
    <row r="791" spans="1:7" ht="31.5">
      <c r="A791" s="85" t="s">
        <v>356</v>
      </c>
      <c r="B791" s="106"/>
      <c r="C791" s="86" t="s">
        <v>456</v>
      </c>
      <c r="D791" s="86" t="s">
        <v>367</v>
      </c>
      <c r="E791" s="9" t="s">
        <v>925</v>
      </c>
      <c r="F791" s="9"/>
      <c r="G791" s="128">
        <f>G792</f>
        <v>902.8</v>
      </c>
    </row>
    <row r="792" spans="1:7" ht="31.5">
      <c r="A792" s="85" t="s">
        <v>344</v>
      </c>
      <c r="B792" s="106"/>
      <c r="C792" s="86" t="s">
        <v>456</v>
      </c>
      <c r="D792" s="86" t="s">
        <v>367</v>
      </c>
      <c r="E792" s="9" t="s">
        <v>925</v>
      </c>
      <c r="F792" s="9">
        <v>200</v>
      </c>
      <c r="G792" s="128">
        <v>902.8</v>
      </c>
    </row>
    <row r="793" spans="1:7" ht="31.5">
      <c r="A793" s="85" t="s">
        <v>358</v>
      </c>
      <c r="B793" s="106"/>
      <c r="C793" s="86" t="s">
        <v>456</v>
      </c>
      <c r="D793" s="86" t="s">
        <v>367</v>
      </c>
      <c r="E793" s="9" t="s">
        <v>792</v>
      </c>
      <c r="F793" s="9"/>
      <c r="G793" s="128">
        <f>G794+G795</f>
        <v>1290.4000000000001</v>
      </c>
    </row>
    <row r="794" spans="1:7" ht="31.5">
      <c r="A794" s="85" t="s">
        <v>344</v>
      </c>
      <c r="B794" s="106"/>
      <c r="C794" s="86" t="s">
        <v>456</v>
      </c>
      <c r="D794" s="86" t="s">
        <v>367</v>
      </c>
      <c r="E794" s="9" t="s">
        <v>792</v>
      </c>
      <c r="F794" s="9">
        <v>200</v>
      </c>
      <c r="G794" s="128">
        <v>1181.2</v>
      </c>
    </row>
    <row r="795" spans="1:7">
      <c r="A795" s="85" t="s">
        <v>354</v>
      </c>
      <c r="B795" s="106"/>
      <c r="C795" s="86" t="s">
        <v>456</v>
      </c>
      <c r="D795" s="86" t="s">
        <v>367</v>
      </c>
      <c r="E795" s="9" t="s">
        <v>792</v>
      </c>
      <c r="F795" s="9">
        <v>800</v>
      </c>
      <c r="G795" s="128">
        <v>109.2</v>
      </c>
    </row>
    <row r="796" spans="1:7">
      <c r="A796" s="85" t="s">
        <v>379</v>
      </c>
      <c r="B796" s="106"/>
      <c r="C796" s="86" t="s">
        <v>456</v>
      </c>
      <c r="D796" s="86" t="s">
        <v>367</v>
      </c>
      <c r="E796" s="9" t="s">
        <v>926</v>
      </c>
      <c r="F796" s="9"/>
      <c r="G796" s="128">
        <f>SUM(G797)</f>
        <v>72.8</v>
      </c>
    </row>
    <row r="797" spans="1:7" ht="47.25">
      <c r="A797" s="85" t="s">
        <v>342</v>
      </c>
      <c r="B797" s="106"/>
      <c r="C797" s="86" t="s">
        <v>456</v>
      </c>
      <c r="D797" s="86" t="s">
        <v>367</v>
      </c>
      <c r="E797" s="9" t="s">
        <v>926</v>
      </c>
      <c r="F797" s="9">
        <v>100</v>
      </c>
      <c r="G797" s="128">
        <v>72.8</v>
      </c>
    </row>
    <row r="798" spans="1:7" ht="31.5">
      <c r="A798" s="85" t="s">
        <v>432</v>
      </c>
      <c r="B798" s="106"/>
      <c r="C798" s="86" t="s">
        <v>456</v>
      </c>
      <c r="D798" s="86" t="s">
        <v>367</v>
      </c>
      <c r="E798" s="9" t="s">
        <v>433</v>
      </c>
      <c r="F798" s="9"/>
      <c r="G798" s="128">
        <f t="shared" ref="G798:G800" si="149">SUM(G799)</f>
        <v>70.400000000000006</v>
      </c>
    </row>
    <row r="799" spans="1:7">
      <c r="A799" s="85" t="s">
        <v>927</v>
      </c>
      <c r="B799" s="106"/>
      <c r="C799" s="86" t="s">
        <v>456</v>
      </c>
      <c r="D799" s="86" t="s">
        <v>367</v>
      </c>
      <c r="E799" s="9" t="s">
        <v>928</v>
      </c>
      <c r="F799" s="9"/>
      <c r="G799" s="128">
        <f t="shared" si="149"/>
        <v>70.400000000000006</v>
      </c>
    </row>
    <row r="800" spans="1:7">
      <c r="A800" s="85" t="s">
        <v>929</v>
      </c>
      <c r="B800" s="106"/>
      <c r="C800" s="86" t="s">
        <v>456</v>
      </c>
      <c r="D800" s="86" t="s">
        <v>367</v>
      </c>
      <c r="E800" s="9" t="s">
        <v>930</v>
      </c>
      <c r="F800" s="9"/>
      <c r="G800" s="128">
        <f t="shared" si="149"/>
        <v>70.400000000000006</v>
      </c>
    </row>
    <row r="801" spans="1:7" ht="31.5">
      <c r="A801" s="85" t="s">
        <v>344</v>
      </c>
      <c r="B801" s="106"/>
      <c r="C801" s="86" t="s">
        <v>456</v>
      </c>
      <c r="D801" s="86" t="s">
        <v>367</v>
      </c>
      <c r="E801" s="9" t="s">
        <v>930</v>
      </c>
      <c r="F801" s="9">
        <v>200</v>
      </c>
      <c r="G801" s="128">
        <v>70.400000000000006</v>
      </c>
    </row>
    <row r="802" spans="1:7" ht="31.5">
      <c r="A802" s="109" t="s">
        <v>931</v>
      </c>
      <c r="B802" s="88" t="s">
        <v>932</v>
      </c>
      <c r="C802" s="89"/>
      <c r="D802" s="89"/>
      <c r="E802" s="89"/>
      <c r="F802" s="89"/>
      <c r="G802" s="126">
        <f>G817+G803+G810</f>
        <v>198271.39999999997</v>
      </c>
    </row>
    <row r="803" spans="1:7">
      <c r="A803" s="85" t="s">
        <v>360</v>
      </c>
      <c r="B803" s="1"/>
      <c r="C803" s="1" t="s">
        <v>361</v>
      </c>
      <c r="D803" s="1"/>
      <c r="E803" s="1"/>
      <c r="F803" s="1"/>
      <c r="G803" s="127">
        <f t="shared" ref="G803:G808" si="150">SUM(G804)</f>
        <v>216.5</v>
      </c>
    </row>
    <row r="804" spans="1:7">
      <c r="A804" s="85" t="s">
        <v>793</v>
      </c>
      <c r="B804" s="1"/>
      <c r="C804" s="1" t="s">
        <v>361</v>
      </c>
      <c r="D804" s="1" t="s">
        <v>361</v>
      </c>
      <c r="E804" s="9"/>
      <c r="F804" s="9"/>
      <c r="G804" s="127">
        <f t="shared" si="150"/>
        <v>216.5</v>
      </c>
    </row>
    <row r="805" spans="1:7" ht="31.5">
      <c r="A805" s="85" t="s">
        <v>794</v>
      </c>
      <c r="B805" s="86"/>
      <c r="C805" s="86" t="s">
        <v>361</v>
      </c>
      <c r="D805" s="86" t="s">
        <v>361</v>
      </c>
      <c r="E805" s="9" t="s">
        <v>795</v>
      </c>
      <c r="F805" s="9"/>
      <c r="G805" s="127">
        <f t="shared" si="150"/>
        <v>216.5</v>
      </c>
    </row>
    <row r="806" spans="1:7" ht="31.5">
      <c r="A806" s="85" t="s">
        <v>796</v>
      </c>
      <c r="B806" s="1"/>
      <c r="C806" s="1" t="s">
        <v>361</v>
      </c>
      <c r="D806" s="1" t="s">
        <v>361</v>
      </c>
      <c r="E806" s="1" t="s">
        <v>797</v>
      </c>
      <c r="F806" s="1"/>
      <c r="G806" s="127">
        <f t="shared" si="150"/>
        <v>216.5</v>
      </c>
    </row>
    <row r="807" spans="1:7">
      <c r="A807" s="85" t="s">
        <v>419</v>
      </c>
      <c r="B807" s="1"/>
      <c r="C807" s="1" t="s">
        <v>361</v>
      </c>
      <c r="D807" s="1" t="s">
        <v>361</v>
      </c>
      <c r="E807" s="1" t="s">
        <v>798</v>
      </c>
      <c r="F807" s="1"/>
      <c r="G807" s="127">
        <f t="shared" si="150"/>
        <v>216.5</v>
      </c>
    </row>
    <row r="808" spans="1:7">
      <c r="A808" s="85" t="s">
        <v>799</v>
      </c>
      <c r="B808" s="9"/>
      <c r="C808" s="1" t="s">
        <v>361</v>
      </c>
      <c r="D808" s="1" t="s">
        <v>361</v>
      </c>
      <c r="E808" s="1" t="s">
        <v>800</v>
      </c>
      <c r="F808" s="1"/>
      <c r="G808" s="127">
        <f t="shared" si="150"/>
        <v>216.5</v>
      </c>
    </row>
    <row r="809" spans="1:7" ht="31.5">
      <c r="A809" s="85" t="s">
        <v>425</v>
      </c>
      <c r="B809" s="1"/>
      <c r="C809" s="1" t="s">
        <v>361</v>
      </c>
      <c r="D809" s="1" t="s">
        <v>361</v>
      </c>
      <c r="E809" s="1" t="s">
        <v>800</v>
      </c>
      <c r="F809" s="8">
        <v>600</v>
      </c>
      <c r="G809" s="127">
        <v>216.5</v>
      </c>
    </row>
    <row r="810" spans="1:7">
      <c r="A810" s="85" t="s">
        <v>701</v>
      </c>
      <c r="B810" s="86"/>
      <c r="C810" s="86" t="s">
        <v>456</v>
      </c>
      <c r="D810" s="86" t="s">
        <v>737</v>
      </c>
      <c r="E810" s="9"/>
      <c r="F810" s="9"/>
      <c r="G810" s="128">
        <f t="shared" ref="G810:G815" si="151">SUM(G811)</f>
        <v>300</v>
      </c>
    </row>
    <row r="811" spans="1:7">
      <c r="A811" s="85" t="s">
        <v>702</v>
      </c>
      <c r="B811" s="107"/>
      <c r="C811" s="86" t="s">
        <v>456</v>
      </c>
      <c r="D811" s="86" t="s">
        <v>337</v>
      </c>
      <c r="E811" s="86"/>
      <c r="F811" s="9"/>
      <c r="G811" s="132">
        <f t="shared" si="151"/>
        <v>300</v>
      </c>
    </row>
    <row r="812" spans="1:7" ht="31.5">
      <c r="A812" s="85" t="s">
        <v>730</v>
      </c>
      <c r="B812" s="107"/>
      <c r="C812" s="86" t="s">
        <v>456</v>
      </c>
      <c r="D812" s="86" t="s">
        <v>337</v>
      </c>
      <c r="E812" s="86" t="s">
        <v>731</v>
      </c>
      <c r="F812" s="9"/>
      <c r="G812" s="132">
        <f t="shared" si="151"/>
        <v>300</v>
      </c>
    </row>
    <row r="813" spans="1:7" ht="31.5">
      <c r="A813" s="85" t="s">
        <v>522</v>
      </c>
      <c r="B813" s="107"/>
      <c r="C813" s="86" t="s">
        <v>456</v>
      </c>
      <c r="D813" s="86" t="s">
        <v>337</v>
      </c>
      <c r="E813" s="86" t="s">
        <v>732</v>
      </c>
      <c r="F813" s="9"/>
      <c r="G813" s="132">
        <f t="shared" si="151"/>
        <v>300</v>
      </c>
    </row>
    <row r="814" spans="1:7">
      <c r="A814" s="85" t="s">
        <v>819</v>
      </c>
      <c r="B814" s="107"/>
      <c r="C814" s="86" t="s">
        <v>456</v>
      </c>
      <c r="D814" s="86" t="s">
        <v>337</v>
      </c>
      <c r="E814" s="86" t="s">
        <v>886</v>
      </c>
      <c r="F814" s="9"/>
      <c r="G814" s="132">
        <f t="shared" si="151"/>
        <v>300</v>
      </c>
    </row>
    <row r="815" spans="1:7" ht="31.5">
      <c r="A815" s="85" t="s">
        <v>425</v>
      </c>
      <c r="B815" s="107"/>
      <c r="C815" s="86" t="s">
        <v>456</v>
      </c>
      <c r="D815" s="86" t="s">
        <v>337</v>
      </c>
      <c r="E815" s="86" t="s">
        <v>886</v>
      </c>
      <c r="F815" s="9"/>
      <c r="G815" s="132">
        <f t="shared" si="151"/>
        <v>300</v>
      </c>
    </row>
    <row r="816" spans="1:7" ht="31.5">
      <c r="A816" s="85" t="s">
        <v>933</v>
      </c>
      <c r="B816" s="107"/>
      <c r="C816" s="86" t="s">
        <v>456</v>
      </c>
      <c r="D816" s="86" t="s">
        <v>337</v>
      </c>
      <c r="E816" s="86" t="s">
        <v>886</v>
      </c>
      <c r="F816" s="9">
        <v>600</v>
      </c>
      <c r="G816" s="132">
        <v>300</v>
      </c>
    </row>
    <row r="817" spans="1:7">
      <c r="A817" s="85" t="s">
        <v>735</v>
      </c>
      <c r="B817" s="1"/>
      <c r="C817" s="1" t="s">
        <v>736</v>
      </c>
      <c r="D817" s="1"/>
      <c r="E817" s="1"/>
      <c r="F817" s="1"/>
      <c r="G817" s="127">
        <f>G818+G856+G898+G908</f>
        <v>197754.89999999997</v>
      </c>
    </row>
    <row r="818" spans="1:7">
      <c r="A818" s="85" t="s">
        <v>934</v>
      </c>
      <c r="B818" s="1"/>
      <c r="C818" s="1" t="s">
        <v>736</v>
      </c>
      <c r="D818" s="1" t="s">
        <v>335</v>
      </c>
      <c r="E818" s="1"/>
      <c r="F818" s="1"/>
      <c r="G818" s="127">
        <f>+G819</f>
        <v>173394.19999999998</v>
      </c>
    </row>
    <row r="819" spans="1:7" ht="31.5">
      <c r="A819" s="85" t="s">
        <v>739</v>
      </c>
      <c r="B819" s="1"/>
      <c r="C819" s="1" t="s">
        <v>736</v>
      </c>
      <c r="D819" s="1" t="s">
        <v>335</v>
      </c>
      <c r="E819" s="1" t="s">
        <v>740</v>
      </c>
      <c r="F819" s="1"/>
      <c r="G819" s="127">
        <f t="shared" ref="G819" si="152">SUM(G820+G842)</f>
        <v>173394.19999999998</v>
      </c>
    </row>
    <row r="820" spans="1:7" ht="78.75">
      <c r="A820" s="85" t="s">
        <v>935</v>
      </c>
      <c r="B820" s="1"/>
      <c r="C820" s="1" t="s">
        <v>736</v>
      </c>
      <c r="D820" s="1" t="s">
        <v>335</v>
      </c>
      <c r="E820" s="8" t="s">
        <v>936</v>
      </c>
      <c r="F820" s="1"/>
      <c r="G820" s="127">
        <f t="shared" ref="G820" si="153">SUM(G821+G827+G830+G837)</f>
        <v>171696.3</v>
      </c>
    </row>
    <row r="821" spans="1:7">
      <c r="A821" s="85" t="s">
        <v>419</v>
      </c>
      <c r="B821" s="1"/>
      <c r="C821" s="1" t="s">
        <v>736</v>
      </c>
      <c r="D821" s="1" t="s">
        <v>335</v>
      </c>
      <c r="E821" s="1" t="s">
        <v>937</v>
      </c>
      <c r="F821" s="1"/>
      <c r="G821" s="127">
        <f>SUM(G822)</f>
        <v>6157.8</v>
      </c>
    </row>
    <row r="822" spans="1:7">
      <c r="A822" s="85" t="s">
        <v>938</v>
      </c>
      <c r="B822" s="1"/>
      <c r="C822" s="1" t="s">
        <v>736</v>
      </c>
      <c r="D822" s="1" t="s">
        <v>335</v>
      </c>
      <c r="E822" s="1" t="s">
        <v>939</v>
      </c>
      <c r="F822" s="1"/>
      <c r="G822" s="127">
        <f t="shared" ref="G822" si="154">SUM(G823+G824+G825+G826)</f>
        <v>6157.8</v>
      </c>
    </row>
    <row r="823" spans="1:7" ht="47.25">
      <c r="A823" s="85" t="s">
        <v>342</v>
      </c>
      <c r="B823" s="1"/>
      <c r="C823" s="1" t="s">
        <v>736</v>
      </c>
      <c r="D823" s="1" t="s">
        <v>335</v>
      </c>
      <c r="E823" s="1" t="s">
        <v>939</v>
      </c>
      <c r="F823" s="1" t="s">
        <v>343</v>
      </c>
      <c r="G823" s="127">
        <v>2602.3000000000002</v>
      </c>
    </row>
    <row r="824" spans="1:7" ht="31.5">
      <c r="A824" s="85" t="s">
        <v>344</v>
      </c>
      <c r="B824" s="1"/>
      <c r="C824" s="1" t="s">
        <v>736</v>
      </c>
      <c r="D824" s="1" t="s">
        <v>335</v>
      </c>
      <c r="E824" s="1" t="s">
        <v>939</v>
      </c>
      <c r="F824" s="1" t="s">
        <v>345</v>
      </c>
      <c r="G824" s="127">
        <v>3322.5</v>
      </c>
    </row>
    <row r="825" spans="1:7">
      <c r="A825" s="85" t="s">
        <v>346</v>
      </c>
      <c r="B825" s="1"/>
      <c r="C825" s="1" t="s">
        <v>736</v>
      </c>
      <c r="D825" s="1" t="s">
        <v>335</v>
      </c>
      <c r="E825" s="1" t="s">
        <v>939</v>
      </c>
      <c r="F825" s="1" t="s">
        <v>347</v>
      </c>
      <c r="G825" s="127">
        <v>233</v>
      </c>
    </row>
    <row r="826" spans="1:7" ht="31.5" hidden="1">
      <c r="A826" s="85" t="s">
        <v>425</v>
      </c>
      <c r="B826" s="1"/>
      <c r="C826" s="1" t="s">
        <v>736</v>
      </c>
      <c r="D826" s="1" t="s">
        <v>335</v>
      </c>
      <c r="E826" s="1" t="s">
        <v>939</v>
      </c>
      <c r="F826" s="1" t="s">
        <v>526</v>
      </c>
      <c r="G826" s="127"/>
    </row>
    <row r="827" spans="1:7" ht="47.25">
      <c r="A827" s="85" t="s">
        <v>426</v>
      </c>
      <c r="B827" s="1"/>
      <c r="C827" s="1" t="s">
        <v>736</v>
      </c>
      <c r="D827" s="1" t="s">
        <v>335</v>
      </c>
      <c r="E827" s="8" t="s">
        <v>940</v>
      </c>
      <c r="F827" s="1"/>
      <c r="G827" s="127">
        <f t="shared" ref="G827:G828" si="155">G828</f>
        <v>155695.29999999999</v>
      </c>
    </row>
    <row r="828" spans="1:7">
      <c r="A828" s="85" t="s">
        <v>938</v>
      </c>
      <c r="B828" s="1"/>
      <c r="C828" s="1" t="s">
        <v>736</v>
      </c>
      <c r="D828" s="1" t="s">
        <v>335</v>
      </c>
      <c r="E828" s="8" t="s">
        <v>941</v>
      </c>
      <c r="F828" s="1"/>
      <c r="G828" s="127">
        <f t="shared" si="155"/>
        <v>155695.29999999999</v>
      </c>
    </row>
    <row r="829" spans="1:7" ht="31.5">
      <c r="A829" s="85" t="s">
        <v>425</v>
      </c>
      <c r="B829" s="1"/>
      <c r="C829" s="1" t="s">
        <v>736</v>
      </c>
      <c r="D829" s="1" t="s">
        <v>335</v>
      </c>
      <c r="E829" s="8" t="s">
        <v>941</v>
      </c>
      <c r="F829" s="1" t="s">
        <v>526</v>
      </c>
      <c r="G829" s="127">
        <v>155695.29999999999</v>
      </c>
    </row>
    <row r="830" spans="1:7">
      <c r="A830" s="85" t="s">
        <v>428</v>
      </c>
      <c r="B830" s="1"/>
      <c r="C830" s="1" t="s">
        <v>736</v>
      </c>
      <c r="D830" s="1" t="s">
        <v>335</v>
      </c>
      <c r="E830" s="8" t="s">
        <v>942</v>
      </c>
      <c r="F830" s="1"/>
      <c r="G830" s="127">
        <f>G834+G831</f>
        <v>2189.6999999999998</v>
      </c>
    </row>
    <row r="831" spans="1:7" ht="31.5">
      <c r="A831" s="85" t="s">
        <v>650</v>
      </c>
      <c r="B831" s="1"/>
      <c r="C831" s="1" t="s">
        <v>736</v>
      </c>
      <c r="D831" s="1" t="s">
        <v>335</v>
      </c>
      <c r="E831" s="8" t="s">
        <v>943</v>
      </c>
      <c r="F831" s="1"/>
      <c r="G831" s="127">
        <f t="shared" ref="G831:G832" si="156">G832</f>
        <v>1686.5</v>
      </c>
    </row>
    <row r="832" spans="1:7">
      <c r="A832" s="85" t="s">
        <v>938</v>
      </c>
      <c r="B832" s="1"/>
      <c r="C832" s="1" t="s">
        <v>736</v>
      </c>
      <c r="D832" s="1" t="s">
        <v>335</v>
      </c>
      <c r="E832" s="8" t="s">
        <v>944</v>
      </c>
      <c r="F832" s="1"/>
      <c r="G832" s="127">
        <f t="shared" si="156"/>
        <v>1686.5</v>
      </c>
    </row>
    <row r="833" spans="1:7" ht="31.5">
      <c r="A833" s="85" t="s">
        <v>425</v>
      </c>
      <c r="B833" s="1"/>
      <c r="C833" s="1" t="s">
        <v>736</v>
      </c>
      <c r="D833" s="1" t="s">
        <v>335</v>
      </c>
      <c r="E833" s="8" t="s">
        <v>944</v>
      </c>
      <c r="F833" s="1" t="s">
        <v>526</v>
      </c>
      <c r="G833" s="127">
        <v>1686.5</v>
      </c>
    </row>
    <row r="834" spans="1:7">
      <c r="A834" s="85" t="s">
        <v>438</v>
      </c>
      <c r="B834" s="1"/>
      <c r="C834" s="1" t="s">
        <v>736</v>
      </c>
      <c r="D834" s="1" t="s">
        <v>335</v>
      </c>
      <c r="E834" s="1" t="s">
        <v>945</v>
      </c>
      <c r="F834" s="1"/>
      <c r="G834" s="127">
        <f t="shared" ref="G834:G835" si="157">G835</f>
        <v>503.2</v>
      </c>
    </row>
    <row r="835" spans="1:7">
      <c r="A835" s="85" t="s">
        <v>938</v>
      </c>
      <c r="B835" s="1"/>
      <c r="C835" s="1" t="s">
        <v>736</v>
      </c>
      <c r="D835" s="1" t="s">
        <v>335</v>
      </c>
      <c r="E835" s="1" t="s">
        <v>946</v>
      </c>
      <c r="F835" s="1"/>
      <c r="G835" s="127">
        <f t="shared" si="157"/>
        <v>503.2</v>
      </c>
    </row>
    <row r="836" spans="1:7" ht="31.5">
      <c r="A836" s="85" t="s">
        <v>878</v>
      </c>
      <c r="B836" s="1"/>
      <c r="C836" s="1" t="s">
        <v>736</v>
      </c>
      <c r="D836" s="1" t="s">
        <v>335</v>
      </c>
      <c r="E836" s="1" t="s">
        <v>946</v>
      </c>
      <c r="F836" s="1" t="s">
        <v>526</v>
      </c>
      <c r="G836" s="127">
        <v>503.2</v>
      </c>
    </row>
    <row r="837" spans="1:7" ht="31.5">
      <c r="A837" s="85" t="s">
        <v>453</v>
      </c>
      <c r="B837" s="1"/>
      <c r="C837" s="1" t="s">
        <v>736</v>
      </c>
      <c r="D837" s="1" t="s">
        <v>335</v>
      </c>
      <c r="E837" s="1" t="s">
        <v>947</v>
      </c>
      <c r="F837" s="1"/>
      <c r="G837" s="127">
        <f>G838</f>
        <v>7653.5</v>
      </c>
    </row>
    <row r="838" spans="1:7">
      <c r="A838" s="85" t="s">
        <v>938</v>
      </c>
      <c r="B838" s="1"/>
      <c r="C838" s="1" t="s">
        <v>736</v>
      </c>
      <c r="D838" s="1" t="s">
        <v>335</v>
      </c>
      <c r="E838" s="1" t="s">
        <v>948</v>
      </c>
      <c r="F838" s="1"/>
      <c r="G838" s="127">
        <f t="shared" ref="G838" si="158">SUM(G839:G841)</f>
        <v>7653.5</v>
      </c>
    </row>
    <row r="839" spans="1:7" ht="47.25">
      <c r="A839" s="85" t="s">
        <v>342</v>
      </c>
      <c r="B839" s="1"/>
      <c r="C839" s="1" t="s">
        <v>736</v>
      </c>
      <c r="D839" s="1" t="s">
        <v>335</v>
      </c>
      <c r="E839" s="1" t="s">
        <v>948</v>
      </c>
      <c r="F839" s="1" t="s">
        <v>343</v>
      </c>
      <c r="G839" s="127">
        <v>6669</v>
      </c>
    </row>
    <row r="840" spans="1:7" ht="31.5">
      <c r="A840" s="85" t="s">
        <v>344</v>
      </c>
      <c r="B840" s="1"/>
      <c r="C840" s="1" t="s">
        <v>736</v>
      </c>
      <c r="D840" s="1" t="s">
        <v>335</v>
      </c>
      <c r="E840" s="1" t="s">
        <v>948</v>
      </c>
      <c r="F840" s="1" t="s">
        <v>345</v>
      </c>
      <c r="G840" s="127">
        <v>863.6</v>
      </c>
    </row>
    <row r="841" spans="1:7">
      <c r="A841" s="85" t="s">
        <v>354</v>
      </c>
      <c r="B841" s="1"/>
      <c r="C841" s="1" t="s">
        <v>736</v>
      </c>
      <c r="D841" s="1" t="s">
        <v>335</v>
      </c>
      <c r="E841" s="1" t="s">
        <v>948</v>
      </c>
      <c r="F841" s="1" t="s">
        <v>355</v>
      </c>
      <c r="G841" s="127">
        <v>120.9</v>
      </c>
    </row>
    <row r="842" spans="1:7" ht="31.5">
      <c r="A842" s="85" t="s">
        <v>949</v>
      </c>
      <c r="B842" s="1"/>
      <c r="C842" s="1" t="s">
        <v>736</v>
      </c>
      <c r="D842" s="1" t="s">
        <v>335</v>
      </c>
      <c r="E842" s="1" t="s">
        <v>742</v>
      </c>
      <c r="F842" s="1"/>
      <c r="G842" s="127">
        <f t="shared" ref="G842" si="159">SUM(G846)+G843</f>
        <v>1697.8999999999999</v>
      </c>
    </row>
    <row r="843" spans="1:7">
      <c r="A843" s="85" t="s">
        <v>419</v>
      </c>
      <c r="B843" s="1"/>
      <c r="C843" s="1" t="s">
        <v>736</v>
      </c>
      <c r="D843" s="1" t="s">
        <v>335</v>
      </c>
      <c r="E843" s="1" t="s">
        <v>950</v>
      </c>
      <c r="F843" s="1"/>
      <c r="G843" s="127">
        <f t="shared" ref="G843:G844" si="160">G844</f>
        <v>240.1</v>
      </c>
    </row>
    <row r="844" spans="1:7">
      <c r="A844" s="85" t="s">
        <v>938</v>
      </c>
      <c r="B844" s="1"/>
      <c r="C844" s="1" t="s">
        <v>736</v>
      </c>
      <c r="D844" s="1" t="s">
        <v>335</v>
      </c>
      <c r="E844" s="1" t="s">
        <v>951</v>
      </c>
      <c r="F844" s="1"/>
      <c r="G844" s="127">
        <f t="shared" si="160"/>
        <v>240.1</v>
      </c>
    </row>
    <row r="845" spans="1:7" ht="31.5">
      <c r="A845" s="85" t="s">
        <v>425</v>
      </c>
      <c r="B845" s="1"/>
      <c r="C845" s="1" t="s">
        <v>736</v>
      </c>
      <c r="D845" s="1" t="s">
        <v>335</v>
      </c>
      <c r="E845" s="1" t="s">
        <v>951</v>
      </c>
      <c r="F845" s="1" t="s">
        <v>526</v>
      </c>
      <c r="G845" s="127">
        <v>240.1</v>
      </c>
    </row>
    <row r="846" spans="1:7">
      <c r="A846" s="85" t="s">
        <v>428</v>
      </c>
      <c r="B846" s="1"/>
      <c r="C846" s="1" t="s">
        <v>736</v>
      </c>
      <c r="D846" s="1" t="s">
        <v>335</v>
      </c>
      <c r="E846" s="1" t="s">
        <v>952</v>
      </c>
      <c r="F846" s="1"/>
      <c r="G846" s="127">
        <f>G847+G850+G853</f>
        <v>1457.8</v>
      </c>
    </row>
    <row r="847" spans="1:7">
      <c r="A847" s="85" t="s">
        <v>657</v>
      </c>
      <c r="B847" s="1"/>
      <c r="C847" s="1" t="s">
        <v>736</v>
      </c>
      <c r="D847" s="1" t="s">
        <v>335</v>
      </c>
      <c r="E847" s="1" t="s">
        <v>953</v>
      </c>
      <c r="F847" s="1"/>
      <c r="G847" s="127">
        <f t="shared" ref="G847:G848" si="161">G848</f>
        <v>700</v>
      </c>
    </row>
    <row r="848" spans="1:7">
      <c r="A848" s="85" t="s">
        <v>938</v>
      </c>
      <c r="B848" s="1"/>
      <c r="C848" s="1" t="s">
        <v>736</v>
      </c>
      <c r="D848" s="1" t="s">
        <v>335</v>
      </c>
      <c r="E848" s="1" t="s">
        <v>954</v>
      </c>
      <c r="F848" s="1"/>
      <c r="G848" s="127">
        <f t="shared" si="161"/>
        <v>700</v>
      </c>
    </row>
    <row r="849" spans="1:7" ht="31.5">
      <c r="A849" s="85" t="s">
        <v>425</v>
      </c>
      <c r="B849" s="1"/>
      <c r="C849" s="1" t="s">
        <v>736</v>
      </c>
      <c r="D849" s="1" t="s">
        <v>335</v>
      </c>
      <c r="E849" s="1" t="s">
        <v>954</v>
      </c>
      <c r="F849" s="1" t="s">
        <v>526</v>
      </c>
      <c r="G849" s="127">
        <v>700</v>
      </c>
    </row>
    <row r="850" spans="1:7" ht="31.5">
      <c r="A850" s="85" t="s">
        <v>650</v>
      </c>
      <c r="B850" s="1"/>
      <c r="C850" s="1" t="s">
        <v>736</v>
      </c>
      <c r="D850" s="1" t="s">
        <v>335</v>
      </c>
      <c r="E850" s="1" t="s">
        <v>955</v>
      </c>
      <c r="F850" s="1"/>
      <c r="G850" s="127">
        <f t="shared" ref="G850:G851" si="162">G851</f>
        <v>95</v>
      </c>
    </row>
    <row r="851" spans="1:7">
      <c r="A851" s="85" t="s">
        <v>938</v>
      </c>
      <c r="B851" s="1"/>
      <c r="C851" s="1" t="s">
        <v>736</v>
      </c>
      <c r="D851" s="1" t="s">
        <v>335</v>
      </c>
      <c r="E851" s="1" t="s">
        <v>956</v>
      </c>
      <c r="F851" s="1"/>
      <c r="G851" s="127">
        <f t="shared" si="162"/>
        <v>95</v>
      </c>
    </row>
    <row r="852" spans="1:7" ht="31.5">
      <c r="A852" s="85" t="s">
        <v>425</v>
      </c>
      <c r="B852" s="1"/>
      <c r="C852" s="1" t="s">
        <v>736</v>
      </c>
      <c r="D852" s="1" t="s">
        <v>335</v>
      </c>
      <c r="E852" s="1" t="s">
        <v>956</v>
      </c>
      <c r="F852" s="1" t="s">
        <v>526</v>
      </c>
      <c r="G852" s="127">
        <v>95</v>
      </c>
    </row>
    <row r="853" spans="1:7">
      <c r="A853" s="85" t="s">
        <v>438</v>
      </c>
      <c r="B853" s="1"/>
      <c r="C853" s="1" t="s">
        <v>736</v>
      </c>
      <c r="D853" s="1" t="s">
        <v>335</v>
      </c>
      <c r="E853" s="1" t="s">
        <v>957</v>
      </c>
      <c r="F853" s="1"/>
      <c r="G853" s="127">
        <f t="shared" ref="G853:G854" si="163">G854</f>
        <v>662.8</v>
      </c>
    </row>
    <row r="854" spans="1:7">
      <c r="A854" s="85" t="s">
        <v>938</v>
      </c>
      <c r="B854" s="1"/>
      <c r="C854" s="1" t="s">
        <v>736</v>
      </c>
      <c r="D854" s="1" t="s">
        <v>335</v>
      </c>
      <c r="E854" s="1" t="s">
        <v>958</v>
      </c>
      <c r="F854" s="1"/>
      <c r="G854" s="127">
        <f t="shared" si="163"/>
        <v>662.8</v>
      </c>
    </row>
    <row r="855" spans="1:7" ht="31.5">
      <c r="A855" s="85" t="s">
        <v>425</v>
      </c>
      <c r="B855" s="1"/>
      <c r="C855" s="1" t="s">
        <v>736</v>
      </c>
      <c r="D855" s="1" t="s">
        <v>335</v>
      </c>
      <c r="E855" s="1" t="s">
        <v>958</v>
      </c>
      <c r="F855" s="1" t="s">
        <v>526</v>
      </c>
      <c r="G855" s="127">
        <v>662.8</v>
      </c>
    </row>
    <row r="856" spans="1:7">
      <c r="A856" s="85" t="s">
        <v>747</v>
      </c>
      <c r="B856" s="1"/>
      <c r="C856" s="1" t="s">
        <v>736</v>
      </c>
      <c r="D856" s="1" t="s">
        <v>374</v>
      </c>
      <c r="E856" s="1"/>
      <c r="F856" s="1"/>
      <c r="G856" s="127">
        <f>G857</f>
        <v>9417.2999999999993</v>
      </c>
    </row>
    <row r="857" spans="1:7" ht="31.5">
      <c r="A857" s="85" t="s">
        <v>739</v>
      </c>
      <c r="B857" s="1"/>
      <c r="C857" s="1" t="s">
        <v>736</v>
      </c>
      <c r="D857" s="1" t="s">
        <v>374</v>
      </c>
      <c r="E857" s="1" t="s">
        <v>740</v>
      </c>
      <c r="F857" s="1"/>
      <c r="G857" s="127">
        <f>SUM(G858)+G872</f>
        <v>9417.2999999999993</v>
      </c>
    </row>
    <row r="858" spans="1:7" ht="78.75">
      <c r="A858" s="85" t="s">
        <v>935</v>
      </c>
      <c r="B858" s="1"/>
      <c r="C858" s="1" t="s">
        <v>736</v>
      </c>
      <c r="D858" s="1" t="s">
        <v>374</v>
      </c>
      <c r="E858" s="1" t="s">
        <v>936</v>
      </c>
      <c r="F858" s="1"/>
      <c r="G858" s="127">
        <f>G859</f>
        <v>4186.4000000000005</v>
      </c>
    </row>
    <row r="859" spans="1:7">
      <c r="A859" s="85" t="s">
        <v>419</v>
      </c>
      <c r="B859" s="1"/>
      <c r="C859" s="1" t="s">
        <v>736</v>
      </c>
      <c r="D859" s="1" t="s">
        <v>374</v>
      </c>
      <c r="E859" s="1" t="s">
        <v>937</v>
      </c>
      <c r="F859" s="1"/>
      <c r="G859" s="127">
        <f t="shared" ref="G859" si="164">SUM(G860+G862+G864+G866+G868+G870)</f>
        <v>4186.4000000000005</v>
      </c>
    </row>
    <row r="860" spans="1:7" ht="31.5">
      <c r="A860" s="85" t="s">
        <v>959</v>
      </c>
      <c r="B860" s="1"/>
      <c r="C860" s="1" t="s">
        <v>736</v>
      </c>
      <c r="D860" s="1" t="s">
        <v>374</v>
      </c>
      <c r="E860" s="1" t="s">
        <v>960</v>
      </c>
      <c r="F860" s="1"/>
      <c r="G860" s="127">
        <f>G861</f>
        <v>1117.0999999999999</v>
      </c>
    </row>
    <row r="861" spans="1:7" ht="31.5">
      <c r="A861" s="85" t="s">
        <v>425</v>
      </c>
      <c r="B861" s="1"/>
      <c r="C861" s="1" t="s">
        <v>736</v>
      </c>
      <c r="D861" s="1" t="s">
        <v>374</v>
      </c>
      <c r="E861" s="1" t="s">
        <v>960</v>
      </c>
      <c r="F861" s="1" t="s">
        <v>526</v>
      </c>
      <c r="G861" s="127">
        <v>1117.0999999999999</v>
      </c>
    </row>
    <row r="862" spans="1:7" ht="31.5">
      <c r="A862" s="85" t="s">
        <v>961</v>
      </c>
      <c r="B862" s="1"/>
      <c r="C862" s="1" t="s">
        <v>736</v>
      </c>
      <c r="D862" s="1" t="s">
        <v>374</v>
      </c>
      <c r="E862" s="1" t="s">
        <v>962</v>
      </c>
      <c r="F862" s="1"/>
      <c r="G862" s="127">
        <f t="shared" ref="G862" si="165">SUM(G863)</f>
        <v>1586.5</v>
      </c>
    </row>
    <row r="863" spans="1:7" ht="31.5">
      <c r="A863" s="85" t="s">
        <v>425</v>
      </c>
      <c r="B863" s="1"/>
      <c r="C863" s="1" t="s">
        <v>736</v>
      </c>
      <c r="D863" s="1" t="s">
        <v>374</v>
      </c>
      <c r="E863" s="1" t="s">
        <v>962</v>
      </c>
      <c r="F863" s="1" t="s">
        <v>526</v>
      </c>
      <c r="G863" s="127">
        <v>1586.5</v>
      </c>
    </row>
    <row r="864" spans="1:7" ht="63">
      <c r="A864" s="85" t="s">
        <v>963</v>
      </c>
      <c r="B864" s="1"/>
      <c r="C864" s="1" t="s">
        <v>736</v>
      </c>
      <c r="D864" s="1" t="s">
        <v>374</v>
      </c>
      <c r="E864" s="1" t="s">
        <v>964</v>
      </c>
      <c r="F864" s="1"/>
      <c r="G864" s="127">
        <f t="shared" ref="G864" si="166">SUM(G865)</f>
        <v>529.20000000000005</v>
      </c>
    </row>
    <row r="865" spans="1:7" ht="31.5">
      <c r="A865" s="85" t="s">
        <v>344</v>
      </c>
      <c r="B865" s="1"/>
      <c r="C865" s="1" t="s">
        <v>736</v>
      </c>
      <c r="D865" s="1" t="s">
        <v>374</v>
      </c>
      <c r="E865" s="1" t="s">
        <v>964</v>
      </c>
      <c r="F865" s="1" t="s">
        <v>345</v>
      </c>
      <c r="G865" s="127">
        <v>529.20000000000005</v>
      </c>
    </row>
    <row r="866" spans="1:7" ht="31.5" hidden="1">
      <c r="A866" s="85" t="s">
        <v>965</v>
      </c>
      <c r="B866" s="1"/>
      <c r="C866" s="1" t="s">
        <v>736</v>
      </c>
      <c r="D866" s="1" t="s">
        <v>374</v>
      </c>
      <c r="E866" s="1" t="s">
        <v>966</v>
      </c>
      <c r="F866" s="1"/>
      <c r="G866" s="127">
        <f t="shared" ref="G866" si="167">SUM(G867)</f>
        <v>0</v>
      </c>
    </row>
    <row r="867" spans="1:7" ht="31.5" hidden="1">
      <c r="A867" s="85" t="s">
        <v>344</v>
      </c>
      <c r="B867" s="1"/>
      <c r="C867" s="1" t="s">
        <v>736</v>
      </c>
      <c r="D867" s="1" t="s">
        <v>374</v>
      </c>
      <c r="E867" s="1" t="s">
        <v>966</v>
      </c>
      <c r="F867" s="1" t="s">
        <v>345</v>
      </c>
      <c r="G867" s="133"/>
    </row>
    <row r="868" spans="1:7" ht="31.5">
      <c r="A868" s="85" t="s">
        <v>967</v>
      </c>
      <c r="B868" s="1"/>
      <c r="C868" s="1" t="s">
        <v>736</v>
      </c>
      <c r="D868" s="1" t="s">
        <v>374</v>
      </c>
      <c r="E868" s="1" t="s">
        <v>968</v>
      </c>
      <c r="F868" s="1"/>
      <c r="G868" s="127">
        <f>SUM(G869)</f>
        <v>528.4</v>
      </c>
    </row>
    <row r="869" spans="1:7" ht="31.5">
      <c r="A869" s="85" t="s">
        <v>344</v>
      </c>
      <c r="B869" s="1"/>
      <c r="C869" s="1" t="s">
        <v>736</v>
      </c>
      <c r="D869" s="1" t="s">
        <v>374</v>
      </c>
      <c r="E869" s="1" t="s">
        <v>968</v>
      </c>
      <c r="F869" s="1" t="s">
        <v>345</v>
      </c>
      <c r="G869" s="127">
        <v>528.4</v>
      </c>
    </row>
    <row r="870" spans="1:7" ht="31.5">
      <c r="A870" s="85" t="s">
        <v>969</v>
      </c>
      <c r="B870" s="1"/>
      <c r="C870" s="1" t="s">
        <v>736</v>
      </c>
      <c r="D870" s="1" t="s">
        <v>374</v>
      </c>
      <c r="E870" s="1" t="s">
        <v>970</v>
      </c>
      <c r="F870" s="1"/>
      <c r="G870" s="127">
        <f>G871</f>
        <v>425.2</v>
      </c>
    </row>
    <row r="871" spans="1:7" ht="31.5">
      <c r="A871" s="85" t="s">
        <v>344</v>
      </c>
      <c r="B871" s="1"/>
      <c r="C871" s="1" t="s">
        <v>736</v>
      </c>
      <c r="D871" s="1" t="s">
        <v>374</v>
      </c>
      <c r="E871" s="1" t="s">
        <v>970</v>
      </c>
      <c r="F871" s="1" t="s">
        <v>345</v>
      </c>
      <c r="G871" s="127">
        <v>425.2</v>
      </c>
    </row>
    <row r="872" spans="1:7" ht="31.5">
      <c r="A872" s="85" t="s">
        <v>971</v>
      </c>
      <c r="B872" s="1"/>
      <c r="C872" s="1" t="s">
        <v>736</v>
      </c>
      <c r="D872" s="1" t="s">
        <v>374</v>
      </c>
      <c r="E872" s="1" t="s">
        <v>742</v>
      </c>
      <c r="F872" s="1"/>
      <c r="G872" s="127">
        <f>G895+G873</f>
        <v>5230.8999999999996</v>
      </c>
    </row>
    <row r="873" spans="1:7">
      <c r="A873" s="85" t="s">
        <v>419</v>
      </c>
      <c r="B873" s="1"/>
      <c r="C873" s="1" t="s">
        <v>736</v>
      </c>
      <c r="D873" s="1" t="s">
        <v>374</v>
      </c>
      <c r="E873" s="1" t="s">
        <v>950</v>
      </c>
      <c r="F873" s="1"/>
      <c r="G873" s="127">
        <f t="shared" ref="G873" si="168">SUM(G879+G884+G886+G889+G891+G893)+G874</f>
        <v>5230.8999999999996</v>
      </c>
    </row>
    <row r="874" spans="1:7">
      <c r="A874" s="90" t="s">
        <v>604</v>
      </c>
      <c r="B874" s="1"/>
      <c r="C874" s="1" t="s">
        <v>736</v>
      </c>
      <c r="D874" s="1" t="s">
        <v>374</v>
      </c>
      <c r="E874" s="1" t="s">
        <v>972</v>
      </c>
      <c r="F874" s="1"/>
      <c r="G874" s="127">
        <f t="shared" ref="G874" si="169">SUM(G875+G877)</f>
        <v>5190.8999999999996</v>
      </c>
    </row>
    <row r="875" spans="1:7" ht="31.5">
      <c r="A875" s="85" t="s">
        <v>973</v>
      </c>
      <c r="B875" s="1"/>
      <c r="C875" s="1" t="s">
        <v>736</v>
      </c>
      <c r="D875" s="1" t="s">
        <v>374</v>
      </c>
      <c r="E875" s="1" t="s">
        <v>974</v>
      </c>
      <c r="F875" s="1"/>
      <c r="G875" s="127">
        <f t="shared" ref="G875" si="170">SUM(G876)</f>
        <v>2590.9</v>
      </c>
    </row>
    <row r="876" spans="1:7" ht="31.5">
      <c r="A876" s="85" t="s">
        <v>425</v>
      </c>
      <c r="B876" s="1"/>
      <c r="C876" s="1" t="s">
        <v>736</v>
      </c>
      <c r="D876" s="1" t="s">
        <v>374</v>
      </c>
      <c r="E876" s="1" t="s">
        <v>974</v>
      </c>
      <c r="F876" s="1" t="s">
        <v>526</v>
      </c>
      <c r="G876" s="127">
        <v>2590.9</v>
      </c>
    </row>
    <row r="877" spans="1:7" ht="31.5">
      <c r="A877" s="85" t="s">
        <v>975</v>
      </c>
      <c r="B877" s="1"/>
      <c r="C877" s="1" t="s">
        <v>736</v>
      </c>
      <c r="D877" s="1" t="s">
        <v>374</v>
      </c>
      <c r="E877" s="1" t="s">
        <v>976</v>
      </c>
      <c r="F877" s="1"/>
      <c r="G877" s="127">
        <f t="shared" ref="G877" si="171">SUM(G878)</f>
        <v>2600</v>
      </c>
    </row>
    <row r="878" spans="1:7" ht="31.5">
      <c r="A878" s="85" t="s">
        <v>425</v>
      </c>
      <c r="B878" s="1"/>
      <c r="C878" s="1" t="s">
        <v>736</v>
      </c>
      <c r="D878" s="1" t="s">
        <v>374</v>
      </c>
      <c r="E878" s="1" t="s">
        <v>976</v>
      </c>
      <c r="F878" s="1" t="s">
        <v>526</v>
      </c>
      <c r="G878" s="127">
        <v>2600</v>
      </c>
    </row>
    <row r="879" spans="1:7" ht="47.25" hidden="1">
      <c r="A879" s="110" t="s">
        <v>977</v>
      </c>
      <c r="B879" s="1"/>
      <c r="C879" s="1" t="s">
        <v>736</v>
      </c>
      <c r="D879" s="1" t="s">
        <v>374</v>
      </c>
      <c r="E879" s="1" t="s">
        <v>978</v>
      </c>
      <c r="F879" s="1"/>
      <c r="G879" s="127">
        <f t="shared" ref="G879" si="172">SUM(G880+G882)</f>
        <v>0</v>
      </c>
    </row>
    <row r="880" spans="1:7" ht="47.25" hidden="1">
      <c r="A880" s="85" t="s">
        <v>979</v>
      </c>
      <c r="B880" s="1"/>
      <c r="C880" s="1" t="s">
        <v>736</v>
      </c>
      <c r="D880" s="1" t="s">
        <v>374</v>
      </c>
      <c r="E880" s="1" t="s">
        <v>980</v>
      </c>
      <c r="F880" s="1"/>
      <c r="G880" s="127">
        <f t="shared" ref="G880" si="173">SUM(G881)</f>
        <v>0</v>
      </c>
    </row>
    <row r="881" spans="1:7" ht="31.5" hidden="1">
      <c r="A881" s="85" t="s">
        <v>425</v>
      </c>
      <c r="B881" s="1"/>
      <c r="C881" s="1" t="s">
        <v>736</v>
      </c>
      <c r="D881" s="1" t="s">
        <v>374</v>
      </c>
      <c r="E881" s="1" t="s">
        <v>980</v>
      </c>
      <c r="F881" s="1" t="s">
        <v>526</v>
      </c>
      <c r="G881" s="127"/>
    </row>
    <row r="882" spans="1:7" ht="31.5" hidden="1">
      <c r="A882" s="85" t="s">
        <v>959</v>
      </c>
      <c r="B882" s="1"/>
      <c r="C882" s="1" t="s">
        <v>736</v>
      </c>
      <c r="D882" s="1" t="s">
        <v>374</v>
      </c>
      <c r="E882" s="1" t="s">
        <v>981</v>
      </c>
      <c r="F882" s="1"/>
      <c r="G882" s="127">
        <f t="shared" ref="G882" si="174">SUM(G883)</f>
        <v>0</v>
      </c>
    </row>
    <row r="883" spans="1:7" ht="31.5" hidden="1">
      <c r="A883" s="85" t="s">
        <v>344</v>
      </c>
      <c r="B883" s="1"/>
      <c r="C883" s="1" t="s">
        <v>736</v>
      </c>
      <c r="D883" s="1" t="s">
        <v>374</v>
      </c>
      <c r="E883" s="1" t="s">
        <v>981</v>
      </c>
      <c r="F883" s="1" t="s">
        <v>345</v>
      </c>
      <c r="G883" s="127"/>
    </row>
    <row r="884" spans="1:7">
      <c r="A884" s="85" t="s">
        <v>938</v>
      </c>
      <c r="B884" s="111"/>
      <c r="C884" s="1" t="s">
        <v>736</v>
      </c>
      <c r="D884" s="1" t="s">
        <v>374</v>
      </c>
      <c r="E884" s="1" t="s">
        <v>951</v>
      </c>
      <c r="F884" s="1"/>
      <c r="G884" s="127">
        <f t="shared" ref="G884" si="175">SUM(G885)</f>
        <v>40</v>
      </c>
    </row>
    <row r="885" spans="1:7" ht="31.5">
      <c r="A885" s="85" t="s">
        <v>344</v>
      </c>
      <c r="B885" s="111"/>
      <c r="C885" s="1" t="s">
        <v>736</v>
      </c>
      <c r="D885" s="1" t="s">
        <v>374</v>
      </c>
      <c r="E885" s="1" t="s">
        <v>951</v>
      </c>
      <c r="F885" s="1" t="s">
        <v>345</v>
      </c>
      <c r="G885" s="127">
        <v>40</v>
      </c>
    </row>
    <row r="886" spans="1:7" ht="47.25" hidden="1">
      <c r="A886" s="85" t="s">
        <v>982</v>
      </c>
      <c r="B886" s="1"/>
      <c r="C886" s="1" t="s">
        <v>736</v>
      </c>
      <c r="D886" s="1" t="s">
        <v>374</v>
      </c>
      <c r="E886" s="1" t="s">
        <v>983</v>
      </c>
      <c r="F886" s="1"/>
      <c r="G886" s="127">
        <f t="shared" ref="G886" si="176">G887+G888</f>
        <v>0</v>
      </c>
    </row>
    <row r="887" spans="1:7" ht="31.5" hidden="1">
      <c r="A887" s="85" t="s">
        <v>344</v>
      </c>
      <c r="B887" s="1"/>
      <c r="C887" s="1" t="s">
        <v>736</v>
      </c>
      <c r="D887" s="1" t="s">
        <v>374</v>
      </c>
      <c r="E887" s="1" t="s">
        <v>983</v>
      </c>
      <c r="F887" s="1" t="s">
        <v>345</v>
      </c>
      <c r="G887" s="127"/>
    </row>
    <row r="888" spans="1:7" ht="31.5" hidden="1">
      <c r="A888" s="85" t="s">
        <v>425</v>
      </c>
      <c r="B888" s="1"/>
      <c r="C888" s="1" t="s">
        <v>736</v>
      </c>
      <c r="D888" s="1" t="s">
        <v>374</v>
      </c>
      <c r="E888" s="1" t="s">
        <v>983</v>
      </c>
      <c r="F888" s="1" t="s">
        <v>526</v>
      </c>
      <c r="G888" s="127"/>
    </row>
    <row r="889" spans="1:7" ht="47.25" hidden="1">
      <c r="A889" s="85" t="s">
        <v>984</v>
      </c>
      <c r="B889" s="1"/>
      <c r="C889" s="1" t="s">
        <v>736</v>
      </c>
      <c r="D889" s="1" t="s">
        <v>374</v>
      </c>
      <c r="E889" s="1" t="s">
        <v>985</v>
      </c>
      <c r="F889" s="1"/>
      <c r="G889" s="127"/>
    </row>
    <row r="890" spans="1:7" ht="31.5" hidden="1">
      <c r="A890" s="85" t="s">
        <v>344</v>
      </c>
      <c r="B890" s="1"/>
      <c r="C890" s="1" t="s">
        <v>736</v>
      </c>
      <c r="D890" s="1" t="s">
        <v>374</v>
      </c>
      <c r="E890" s="1" t="s">
        <v>985</v>
      </c>
      <c r="F890" s="1" t="s">
        <v>345</v>
      </c>
      <c r="G890" s="127"/>
    </row>
    <row r="891" spans="1:7" ht="47.25" hidden="1">
      <c r="A891" s="85" t="s">
        <v>986</v>
      </c>
      <c r="B891" s="111"/>
      <c r="C891" s="1" t="s">
        <v>736</v>
      </c>
      <c r="D891" s="1" t="s">
        <v>374</v>
      </c>
      <c r="E891" s="112" t="s">
        <v>987</v>
      </c>
      <c r="F891" s="1"/>
      <c r="G891" s="127">
        <f t="shared" ref="G891" si="177">SUM(G892)</f>
        <v>0</v>
      </c>
    </row>
    <row r="892" spans="1:7" ht="31.5" hidden="1">
      <c r="A892" s="85" t="s">
        <v>425</v>
      </c>
      <c r="B892" s="111"/>
      <c r="C892" s="1" t="s">
        <v>736</v>
      </c>
      <c r="D892" s="1" t="s">
        <v>374</v>
      </c>
      <c r="E892" s="112" t="s">
        <v>987</v>
      </c>
      <c r="F892" s="1" t="s">
        <v>526</v>
      </c>
      <c r="G892" s="127"/>
    </row>
    <row r="893" spans="1:7" ht="31.5" hidden="1">
      <c r="A893" s="85" t="s">
        <v>988</v>
      </c>
      <c r="B893" s="111"/>
      <c r="C893" s="1" t="s">
        <v>736</v>
      </c>
      <c r="D893" s="1" t="s">
        <v>374</v>
      </c>
      <c r="E893" s="112" t="s">
        <v>989</v>
      </c>
      <c r="F893" s="1"/>
      <c r="G893" s="127">
        <f t="shared" ref="G893" si="178">G894</f>
        <v>0</v>
      </c>
    </row>
    <row r="894" spans="1:7" ht="31.5" hidden="1">
      <c r="A894" s="85" t="s">
        <v>425</v>
      </c>
      <c r="B894" s="111"/>
      <c r="C894" s="1" t="s">
        <v>736</v>
      </c>
      <c r="D894" s="1" t="s">
        <v>374</v>
      </c>
      <c r="E894" s="112" t="s">
        <v>989</v>
      </c>
      <c r="F894" s="1" t="s">
        <v>345</v>
      </c>
      <c r="G894" s="127"/>
    </row>
    <row r="895" spans="1:7" hidden="1">
      <c r="A895" s="85" t="s">
        <v>990</v>
      </c>
      <c r="B895" s="111"/>
      <c r="C895" s="1" t="s">
        <v>736</v>
      </c>
      <c r="D895" s="1" t="s">
        <v>374</v>
      </c>
      <c r="E895" s="112" t="s">
        <v>991</v>
      </c>
      <c r="F895" s="1"/>
      <c r="G895" s="127">
        <f t="shared" ref="G895" si="179">G896</f>
        <v>0</v>
      </c>
    </row>
    <row r="896" spans="1:7" ht="31.5" hidden="1">
      <c r="A896" s="85" t="s">
        <v>992</v>
      </c>
      <c r="B896" s="111"/>
      <c r="C896" s="1" t="s">
        <v>736</v>
      </c>
      <c r="D896" s="1" t="s">
        <v>374</v>
      </c>
      <c r="E896" s="112" t="s">
        <v>993</v>
      </c>
      <c r="F896" s="1"/>
      <c r="G896" s="127">
        <f t="shared" ref="G896" si="180">G897</f>
        <v>0</v>
      </c>
    </row>
    <row r="897" spans="1:7" ht="31.5" hidden="1">
      <c r="A897" s="85" t="s">
        <v>425</v>
      </c>
      <c r="B897" s="111"/>
      <c r="C897" s="1" t="s">
        <v>736</v>
      </c>
      <c r="D897" s="1" t="s">
        <v>374</v>
      </c>
      <c r="E897" s="112" t="s">
        <v>993</v>
      </c>
      <c r="F897" s="1" t="s">
        <v>345</v>
      </c>
      <c r="G897" s="127"/>
    </row>
    <row r="898" spans="1:7">
      <c r="A898" s="85" t="s">
        <v>994</v>
      </c>
      <c r="B898" s="1"/>
      <c r="C898" s="1" t="s">
        <v>736</v>
      </c>
      <c r="D898" s="1" t="s">
        <v>337</v>
      </c>
      <c r="E898" s="1"/>
      <c r="F898" s="1"/>
      <c r="G898" s="127">
        <f t="shared" ref="G898" si="181">SUM(G899)</f>
        <v>5784.4</v>
      </c>
    </row>
    <row r="899" spans="1:7" ht="31.5">
      <c r="A899" s="85" t="s">
        <v>995</v>
      </c>
      <c r="B899" s="1"/>
      <c r="C899" s="1" t="s">
        <v>736</v>
      </c>
      <c r="D899" s="1" t="s">
        <v>337</v>
      </c>
      <c r="E899" s="1" t="s">
        <v>740</v>
      </c>
      <c r="F899" s="1"/>
      <c r="G899" s="127">
        <f t="shared" ref="G899" si="182">G900</f>
        <v>5784.4</v>
      </c>
    </row>
    <row r="900" spans="1:7" ht="78.75">
      <c r="A900" s="85" t="s">
        <v>935</v>
      </c>
      <c r="B900" s="1"/>
      <c r="C900" s="1" t="s">
        <v>736</v>
      </c>
      <c r="D900" s="1" t="s">
        <v>337</v>
      </c>
      <c r="E900" s="1" t="s">
        <v>936</v>
      </c>
      <c r="F900" s="1"/>
      <c r="G900" s="127">
        <f>G901+G904</f>
        <v>5784.4</v>
      </c>
    </row>
    <row r="901" spans="1:7">
      <c r="A901" s="85" t="s">
        <v>419</v>
      </c>
      <c r="B901" s="1"/>
      <c r="C901" s="1" t="s">
        <v>736</v>
      </c>
      <c r="D901" s="1" t="s">
        <v>337</v>
      </c>
      <c r="E901" s="1" t="s">
        <v>937</v>
      </c>
      <c r="F901" s="1"/>
      <c r="G901" s="127">
        <f t="shared" ref="G901" si="183">SUM(G902)</f>
        <v>3429.2</v>
      </c>
    </row>
    <row r="902" spans="1:7" ht="31.5">
      <c r="A902" s="85" t="s">
        <v>996</v>
      </c>
      <c r="B902" s="111"/>
      <c r="C902" s="1" t="s">
        <v>736</v>
      </c>
      <c r="D902" s="1" t="s">
        <v>337</v>
      </c>
      <c r="E902" s="112" t="s">
        <v>997</v>
      </c>
      <c r="F902" s="1"/>
      <c r="G902" s="127">
        <f>SUM(G903)</f>
        <v>3429.2</v>
      </c>
    </row>
    <row r="903" spans="1:7" ht="31.5">
      <c r="A903" s="85" t="s">
        <v>425</v>
      </c>
      <c r="B903" s="111"/>
      <c r="C903" s="1" t="s">
        <v>736</v>
      </c>
      <c r="D903" s="1" t="s">
        <v>337</v>
      </c>
      <c r="E903" s="112" t="s">
        <v>997</v>
      </c>
      <c r="F903" s="1" t="s">
        <v>526</v>
      </c>
      <c r="G903" s="127">
        <v>3429.2</v>
      </c>
    </row>
    <row r="904" spans="1:7" ht="63">
      <c r="A904" s="85" t="s">
        <v>998</v>
      </c>
      <c r="B904" s="111"/>
      <c r="C904" s="1" t="s">
        <v>736</v>
      </c>
      <c r="D904" s="1" t="s">
        <v>337</v>
      </c>
      <c r="E904" s="112" t="s">
        <v>999</v>
      </c>
      <c r="F904" s="1"/>
      <c r="G904" s="127">
        <f t="shared" ref="G904" si="184">G905</f>
        <v>2355.1999999999998</v>
      </c>
    </row>
    <row r="905" spans="1:7" ht="31.5">
      <c r="A905" s="97" t="s">
        <v>1000</v>
      </c>
      <c r="B905" s="111"/>
      <c r="C905" s="1" t="s">
        <v>736</v>
      </c>
      <c r="D905" s="1" t="s">
        <v>337</v>
      </c>
      <c r="E905" s="112" t="s">
        <v>1001</v>
      </c>
      <c r="F905" s="1"/>
      <c r="G905" s="127">
        <f t="shared" ref="G905" si="185">SUM(G906:G907)</f>
        <v>2355.1999999999998</v>
      </c>
    </row>
    <row r="906" spans="1:7" ht="31.5">
      <c r="A906" s="85" t="s">
        <v>425</v>
      </c>
      <c r="B906" s="111"/>
      <c r="C906" s="1" t="s">
        <v>736</v>
      </c>
      <c r="D906" s="1" t="s">
        <v>337</v>
      </c>
      <c r="E906" s="112" t="s">
        <v>1001</v>
      </c>
      <c r="F906" s="1" t="s">
        <v>526</v>
      </c>
      <c r="G906" s="127">
        <v>1177.5999999999999</v>
      </c>
    </row>
    <row r="907" spans="1:7">
      <c r="A907" s="85" t="s">
        <v>354</v>
      </c>
      <c r="B907" s="111"/>
      <c r="C907" s="1" t="s">
        <v>736</v>
      </c>
      <c r="D907" s="1" t="s">
        <v>337</v>
      </c>
      <c r="E907" s="112" t="s">
        <v>1001</v>
      </c>
      <c r="F907" s="1" t="s">
        <v>355</v>
      </c>
      <c r="G907" s="127">
        <v>1177.5999999999999</v>
      </c>
    </row>
    <row r="908" spans="1:7">
      <c r="A908" s="85" t="s">
        <v>758</v>
      </c>
      <c r="B908" s="111"/>
      <c r="C908" s="1" t="s">
        <v>736</v>
      </c>
      <c r="D908" s="1" t="s">
        <v>363</v>
      </c>
      <c r="E908" s="112"/>
      <c r="F908" s="1"/>
      <c r="G908" s="127">
        <f>SUM(G909)</f>
        <v>9159</v>
      </c>
    </row>
    <row r="909" spans="1:7" ht="31.5">
      <c r="A909" s="85" t="s">
        <v>739</v>
      </c>
      <c r="B909" s="111"/>
      <c r="C909" s="1" t="s">
        <v>736</v>
      </c>
      <c r="D909" s="1" t="s">
        <v>363</v>
      </c>
      <c r="E909" s="112" t="s">
        <v>740</v>
      </c>
      <c r="F909" s="1"/>
      <c r="G909" s="127">
        <f t="shared" ref="G909" si="186">SUM(G910)</f>
        <v>9159</v>
      </c>
    </row>
    <row r="910" spans="1:7" ht="31.5">
      <c r="A910" s="85" t="s">
        <v>1002</v>
      </c>
      <c r="B910" s="111"/>
      <c r="C910" s="1" t="s">
        <v>736</v>
      </c>
      <c r="D910" s="1" t="s">
        <v>363</v>
      </c>
      <c r="E910" s="112" t="s">
        <v>1003</v>
      </c>
      <c r="F910" s="1"/>
      <c r="G910" s="127">
        <f t="shared" ref="G910" si="187">SUM(G911+G914+G917+G919)+G922</f>
        <v>9159</v>
      </c>
    </row>
    <row r="911" spans="1:7">
      <c r="A911" s="85" t="s">
        <v>340</v>
      </c>
      <c r="B911" s="111"/>
      <c r="C911" s="1" t="s">
        <v>736</v>
      </c>
      <c r="D911" s="1" t="s">
        <v>363</v>
      </c>
      <c r="E911" s="112" t="s">
        <v>1004</v>
      </c>
      <c r="F911" s="1"/>
      <c r="G911" s="127">
        <f>SUM(G912:G913)</f>
        <v>6309.5</v>
      </c>
    </row>
    <row r="912" spans="1:7" ht="47.25">
      <c r="A912" s="85" t="s">
        <v>342</v>
      </c>
      <c r="B912" s="111"/>
      <c r="C912" s="1" t="s">
        <v>736</v>
      </c>
      <c r="D912" s="1" t="s">
        <v>363</v>
      </c>
      <c r="E912" s="112" t="s">
        <v>1004</v>
      </c>
      <c r="F912" s="1">
        <v>100</v>
      </c>
      <c r="G912" s="127">
        <v>6309.3</v>
      </c>
    </row>
    <row r="913" spans="1:7" ht="31.5">
      <c r="A913" s="85" t="s">
        <v>344</v>
      </c>
      <c r="B913" s="111"/>
      <c r="C913" s="1" t="s">
        <v>736</v>
      </c>
      <c r="D913" s="1" t="s">
        <v>363</v>
      </c>
      <c r="E913" s="112" t="s">
        <v>1004</v>
      </c>
      <c r="F913" s="1">
        <v>200</v>
      </c>
      <c r="G913" s="127">
        <v>0.2</v>
      </c>
    </row>
    <row r="914" spans="1:7">
      <c r="A914" s="85" t="s">
        <v>352</v>
      </c>
      <c r="B914" s="111"/>
      <c r="C914" s="1" t="s">
        <v>736</v>
      </c>
      <c r="D914" s="1" t="s">
        <v>363</v>
      </c>
      <c r="E914" s="112" t="s">
        <v>1005</v>
      </c>
      <c r="F914" s="1"/>
      <c r="G914" s="127">
        <f>SUM(G915:G916)</f>
        <v>1674.1</v>
      </c>
    </row>
    <row r="915" spans="1:7" ht="31.5">
      <c r="A915" s="85" t="s">
        <v>344</v>
      </c>
      <c r="B915" s="111"/>
      <c r="C915" s="1" t="s">
        <v>736</v>
      </c>
      <c r="D915" s="1" t="s">
        <v>363</v>
      </c>
      <c r="E915" s="112" t="s">
        <v>1005</v>
      </c>
      <c r="F915" s="1">
        <v>200</v>
      </c>
      <c r="G915" s="127">
        <v>1659.5</v>
      </c>
    </row>
    <row r="916" spans="1:7">
      <c r="A916" s="85" t="s">
        <v>354</v>
      </c>
      <c r="B916" s="111"/>
      <c r="C916" s="1" t="s">
        <v>736</v>
      </c>
      <c r="D916" s="1" t="s">
        <v>363</v>
      </c>
      <c r="E916" s="112" t="s">
        <v>1005</v>
      </c>
      <c r="F916" s="1">
        <v>800</v>
      </c>
      <c r="G916" s="127">
        <v>14.6</v>
      </c>
    </row>
    <row r="917" spans="1:7" ht="31.5">
      <c r="A917" s="85" t="s">
        <v>356</v>
      </c>
      <c r="B917" s="111"/>
      <c r="C917" s="1" t="s">
        <v>736</v>
      </c>
      <c r="D917" s="1" t="s">
        <v>363</v>
      </c>
      <c r="E917" s="112" t="s">
        <v>1006</v>
      </c>
      <c r="F917" s="1"/>
      <c r="G917" s="127">
        <f>SUM(G918)</f>
        <v>302.2</v>
      </c>
    </row>
    <row r="918" spans="1:7" ht="31.5">
      <c r="A918" s="85" t="s">
        <v>344</v>
      </c>
      <c r="B918" s="111"/>
      <c r="C918" s="1" t="s">
        <v>736</v>
      </c>
      <c r="D918" s="1" t="s">
        <v>363</v>
      </c>
      <c r="E918" s="112" t="s">
        <v>1006</v>
      </c>
      <c r="F918" s="1">
        <v>200</v>
      </c>
      <c r="G918" s="127">
        <v>302.2</v>
      </c>
    </row>
    <row r="919" spans="1:7" ht="31.5">
      <c r="A919" s="85" t="s">
        <v>358</v>
      </c>
      <c r="B919" s="111"/>
      <c r="C919" s="1" t="s">
        <v>736</v>
      </c>
      <c r="D919" s="1" t="s">
        <v>363</v>
      </c>
      <c r="E919" s="112" t="s">
        <v>1007</v>
      </c>
      <c r="F919" s="1"/>
      <c r="G919" s="127">
        <f>SUM(G920:G921)</f>
        <v>800.4</v>
      </c>
    </row>
    <row r="920" spans="1:7" ht="31.5">
      <c r="A920" s="85" t="s">
        <v>344</v>
      </c>
      <c r="B920" s="111"/>
      <c r="C920" s="1" t="s">
        <v>736</v>
      </c>
      <c r="D920" s="1" t="s">
        <v>363</v>
      </c>
      <c r="E920" s="112" t="s">
        <v>1007</v>
      </c>
      <c r="F920" s="1">
        <v>200</v>
      </c>
      <c r="G920" s="127">
        <v>749.8</v>
      </c>
    </row>
    <row r="921" spans="1:7">
      <c r="A921" s="85" t="s">
        <v>354</v>
      </c>
      <c r="B921" s="111"/>
      <c r="C921" s="1" t="s">
        <v>736</v>
      </c>
      <c r="D921" s="1" t="s">
        <v>363</v>
      </c>
      <c r="E921" s="112" t="s">
        <v>1007</v>
      </c>
      <c r="F921" s="1">
        <v>800</v>
      </c>
      <c r="G921" s="127">
        <v>50.6</v>
      </c>
    </row>
    <row r="922" spans="1:7">
      <c r="A922" s="85" t="s">
        <v>379</v>
      </c>
      <c r="B922" s="111"/>
      <c r="C922" s="1" t="s">
        <v>736</v>
      </c>
      <c r="D922" s="1" t="s">
        <v>363</v>
      </c>
      <c r="E922" s="112" t="s">
        <v>1008</v>
      </c>
      <c r="F922" s="1"/>
      <c r="G922" s="127">
        <f t="shared" ref="G922" si="188">SUM(G923)</f>
        <v>72.8</v>
      </c>
    </row>
    <row r="923" spans="1:7" ht="47.25">
      <c r="A923" s="85" t="s">
        <v>342</v>
      </c>
      <c r="B923" s="111"/>
      <c r="C923" s="1" t="s">
        <v>736</v>
      </c>
      <c r="D923" s="1" t="s">
        <v>363</v>
      </c>
      <c r="E923" s="112" t="s">
        <v>1008</v>
      </c>
      <c r="F923" s="1" t="s">
        <v>343</v>
      </c>
      <c r="G923" s="127">
        <v>72.8</v>
      </c>
    </row>
    <row r="924" spans="1:7">
      <c r="A924" s="87" t="s">
        <v>1009</v>
      </c>
      <c r="B924" s="88" t="s">
        <v>1010</v>
      </c>
      <c r="C924" s="89"/>
      <c r="D924" s="89"/>
      <c r="E924" s="88"/>
      <c r="F924" s="89"/>
      <c r="G924" s="126">
        <f>SUM(G925+G1202)+G1235</f>
        <v>2755972.3000000007</v>
      </c>
    </row>
    <row r="925" spans="1:7">
      <c r="A925" s="85" t="s">
        <v>360</v>
      </c>
      <c r="B925" s="1"/>
      <c r="C925" s="1" t="s">
        <v>361</v>
      </c>
      <c r="D925" s="1"/>
      <c r="E925" s="1"/>
      <c r="F925" s="1"/>
      <c r="G925" s="127">
        <f>SUM(G926+G990+G1083+G1120+G1160)+G1108</f>
        <v>2674314.1000000006</v>
      </c>
    </row>
    <row r="926" spans="1:7">
      <c r="A926" s="85" t="s">
        <v>1011</v>
      </c>
      <c r="B926" s="1"/>
      <c r="C926" s="1" t="s">
        <v>361</v>
      </c>
      <c r="D926" s="1" t="s">
        <v>335</v>
      </c>
      <c r="E926" s="1"/>
      <c r="F926" s="1"/>
      <c r="G926" s="127">
        <f>SUM(G927)+G985</f>
        <v>988012</v>
      </c>
    </row>
    <row r="927" spans="1:7" ht="31.5">
      <c r="A927" s="85" t="s">
        <v>794</v>
      </c>
      <c r="B927" s="1"/>
      <c r="C927" s="1" t="s">
        <v>361</v>
      </c>
      <c r="D927" s="1" t="s">
        <v>335</v>
      </c>
      <c r="E927" s="9" t="s">
        <v>795</v>
      </c>
      <c r="F927" s="1"/>
      <c r="G927" s="127">
        <f t="shared" ref="G927" si="189">SUM(G928+G975)</f>
        <v>987982</v>
      </c>
    </row>
    <row r="928" spans="1:7" ht="31.5">
      <c r="A928" s="85" t="s">
        <v>1012</v>
      </c>
      <c r="B928" s="1"/>
      <c r="C928" s="1" t="s">
        <v>361</v>
      </c>
      <c r="D928" s="1" t="s">
        <v>335</v>
      </c>
      <c r="E928" s="9" t="s">
        <v>1013</v>
      </c>
      <c r="F928" s="1"/>
      <c r="G928" s="127">
        <f t="shared" ref="G928" si="190">SUM(G929+G939+G944+G951)</f>
        <v>978411.3</v>
      </c>
    </row>
    <row r="929" spans="1:7">
      <c r="A929" s="85" t="s">
        <v>419</v>
      </c>
      <c r="B929" s="1"/>
      <c r="C929" s="1" t="s">
        <v>361</v>
      </c>
      <c r="D929" s="1" t="s">
        <v>335</v>
      </c>
      <c r="E929" s="9" t="s">
        <v>1014</v>
      </c>
      <c r="F929" s="1"/>
      <c r="G929" s="127">
        <f t="shared" ref="G929" si="191">SUM(G930)+G934+G937</f>
        <v>5273.7999999999993</v>
      </c>
    </row>
    <row r="930" spans="1:7">
      <c r="A930" s="85" t="s">
        <v>1015</v>
      </c>
      <c r="B930" s="1"/>
      <c r="C930" s="1" t="s">
        <v>361</v>
      </c>
      <c r="D930" s="1" t="s">
        <v>335</v>
      </c>
      <c r="E930" s="9" t="s">
        <v>1016</v>
      </c>
      <c r="F930" s="1"/>
      <c r="G930" s="127">
        <f>SUM(G931:G933)</f>
        <v>5273.7999999999993</v>
      </c>
    </row>
    <row r="931" spans="1:7" ht="31.5">
      <c r="A931" s="85" t="s">
        <v>344</v>
      </c>
      <c r="B931" s="1"/>
      <c r="C931" s="1" t="s">
        <v>361</v>
      </c>
      <c r="D931" s="1" t="s">
        <v>335</v>
      </c>
      <c r="E931" s="9" t="s">
        <v>1016</v>
      </c>
      <c r="F931" s="1" t="s">
        <v>345</v>
      </c>
      <c r="G931" s="127">
        <v>2394.5</v>
      </c>
    </row>
    <row r="932" spans="1:7">
      <c r="A932" s="85" t="s">
        <v>346</v>
      </c>
      <c r="B932" s="1"/>
      <c r="C932" s="1" t="s">
        <v>361</v>
      </c>
      <c r="D932" s="1" t="s">
        <v>335</v>
      </c>
      <c r="E932" s="9" t="s">
        <v>1016</v>
      </c>
      <c r="F932" s="1" t="s">
        <v>347</v>
      </c>
      <c r="G932" s="127">
        <v>40.1</v>
      </c>
    </row>
    <row r="933" spans="1:7" ht="31.5">
      <c r="A933" s="85" t="s">
        <v>425</v>
      </c>
      <c r="B933" s="1"/>
      <c r="C933" s="1" t="s">
        <v>361</v>
      </c>
      <c r="D933" s="1" t="s">
        <v>335</v>
      </c>
      <c r="E933" s="9" t="s">
        <v>1016</v>
      </c>
      <c r="F933" s="1" t="s">
        <v>526</v>
      </c>
      <c r="G933" s="127">
        <v>2839.2</v>
      </c>
    </row>
    <row r="934" spans="1:7" ht="78.75" hidden="1">
      <c r="A934" s="85" t="s">
        <v>1017</v>
      </c>
      <c r="B934" s="1"/>
      <c r="C934" s="1" t="s">
        <v>361</v>
      </c>
      <c r="D934" s="1" t="s">
        <v>335</v>
      </c>
      <c r="E934" s="113" t="s">
        <v>1018</v>
      </c>
      <c r="F934" s="1"/>
      <c r="G934" s="127">
        <f>G935+G936</f>
        <v>0</v>
      </c>
    </row>
    <row r="935" spans="1:7" ht="31.5" hidden="1">
      <c r="A935" s="85" t="s">
        <v>344</v>
      </c>
      <c r="B935" s="1"/>
      <c r="C935" s="1" t="s">
        <v>361</v>
      </c>
      <c r="D935" s="1" t="s">
        <v>335</v>
      </c>
      <c r="E935" s="113" t="s">
        <v>1018</v>
      </c>
      <c r="F935" s="1" t="s">
        <v>345</v>
      </c>
      <c r="G935" s="127"/>
    </row>
    <row r="936" spans="1:7" ht="31.5" hidden="1">
      <c r="A936" s="85" t="s">
        <v>425</v>
      </c>
      <c r="B936" s="1"/>
      <c r="C936" s="1" t="s">
        <v>361</v>
      </c>
      <c r="D936" s="1" t="s">
        <v>335</v>
      </c>
      <c r="E936" s="113" t="s">
        <v>1018</v>
      </c>
      <c r="F936" s="1" t="s">
        <v>526</v>
      </c>
      <c r="G936" s="127"/>
    </row>
    <row r="937" spans="1:7" ht="31.5" hidden="1">
      <c r="A937" s="85" t="s">
        <v>1019</v>
      </c>
      <c r="B937" s="1"/>
      <c r="C937" s="1" t="s">
        <v>361</v>
      </c>
      <c r="D937" s="1" t="s">
        <v>335</v>
      </c>
      <c r="E937" s="113" t="s">
        <v>1020</v>
      </c>
      <c r="F937" s="1"/>
      <c r="G937" s="127">
        <f t="shared" ref="G937" si="192">SUM(G938)</f>
        <v>0</v>
      </c>
    </row>
    <row r="938" spans="1:7" ht="31.5" hidden="1">
      <c r="A938" s="85" t="s">
        <v>344</v>
      </c>
      <c r="B938" s="1"/>
      <c r="C938" s="1" t="s">
        <v>361</v>
      </c>
      <c r="D938" s="1" t="s">
        <v>335</v>
      </c>
      <c r="E938" s="113" t="s">
        <v>1020</v>
      </c>
      <c r="F938" s="1" t="s">
        <v>345</v>
      </c>
      <c r="G938" s="127"/>
    </row>
    <row r="939" spans="1:7" ht="47.25">
      <c r="A939" s="85" t="s">
        <v>426</v>
      </c>
      <c r="B939" s="1"/>
      <c r="C939" s="1" t="s">
        <v>361</v>
      </c>
      <c r="D939" s="1" t="s">
        <v>335</v>
      </c>
      <c r="E939" s="102" t="s">
        <v>1021</v>
      </c>
      <c r="F939" s="8"/>
      <c r="G939" s="127">
        <f>SUM(G940)+G942</f>
        <v>871237</v>
      </c>
    </row>
    <row r="940" spans="1:7" ht="47.25">
      <c r="A940" s="85" t="s">
        <v>1022</v>
      </c>
      <c r="B940" s="1"/>
      <c r="C940" s="1" t="s">
        <v>361</v>
      </c>
      <c r="D940" s="1" t="s">
        <v>335</v>
      </c>
      <c r="E940" s="102" t="s">
        <v>1023</v>
      </c>
      <c r="F940" s="8"/>
      <c r="G940" s="127">
        <f>SUM(G941)</f>
        <v>571780.5</v>
      </c>
    </row>
    <row r="941" spans="1:7" ht="31.5">
      <c r="A941" s="85" t="s">
        <v>425</v>
      </c>
      <c r="B941" s="1"/>
      <c r="C941" s="1" t="s">
        <v>361</v>
      </c>
      <c r="D941" s="1" t="s">
        <v>335</v>
      </c>
      <c r="E941" s="102" t="s">
        <v>1023</v>
      </c>
      <c r="F941" s="1" t="s">
        <v>526</v>
      </c>
      <c r="G941" s="127">
        <v>571780.5</v>
      </c>
    </row>
    <row r="942" spans="1:7">
      <c r="A942" s="85" t="s">
        <v>1015</v>
      </c>
      <c r="B942" s="1"/>
      <c r="C942" s="1" t="s">
        <v>361</v>
      </c>
      <c r="D942" s="1" t="s">
        <v>335</v>
      </c>
      <c r="E942" s="9" t="s">
        <v>1024</v>
      </c>
      <c r="F942" s="1"/>
      <c r="G942" s="127">
        <f>G943</f>
        <v>299456.5</v>
      </c>
    </row>
    <row r="943" spans="1:7" ht="31.5">
      <c r="A943" s="85" t="s">
        <v>425</v>
      </c>
      <c r="B943" s="1"/>
      <c r="C943" s="1" t="s">
        <v>361</v>
      </c>
      <c r="D943" s="1" t="s">
        <v>335</v>
      </c>
      <c r="E943" s="9" t="s">
        <v>1024</v>
      </c>
      <c r="F943" s="1" t="s">
        <v>526</v>
      </c>
      <c r="G943" s="127">
        <v>299456.5</v>
      </c>
    </row>
    <row r="944" spans="1:7">
      <c r="A944" s="85" t="s">
        <v>428</v>
      </c>
      <c r="B944" s="1"/>
      <c r="C944" s="1" t="s">
        <v>361</v>
      </c>
      <c r="D944" s="1" t="s">
        <v>335</v>
      </c>
      <c r="E944" s="9" t="s">
        <v>1025</v>
      </c>
      <c r="F944" s="1"/>
      <c r="G944" s="127">
        <f t="shared" ref="G944" si="193">SUM(G945+G948)</f>
        <v>7064.2</v>
      </c>
    </row>
    <row r="945" spans="1:7" ht="31.5" hidden="1">
      <c r="A945" s="85" t="s">
        <v>650</v>
      </c>
      <c r="B945" s="1"/>
      <c r="C945" s="1" t="s">
        <v>361</v>
      </c>
      <c r="D945" s="1" t="s">
        <v>335</v>
      </c>
      <c r="E945" s="9" t="s">
        <v>1026</v>
      </c>
      <c r="F945" s="1"/>
      <c r="G945" s="127">
        <f t="shared" ref="G945:G946" si="194">SUM(G946)</f>
        <v>0</v>
      </c>
    </row>
    <row r="946" spans="1:7" ht="31.5" hidden="1">
      <c r="A946" s="85" t="s">
        <v>1019</v>
      </c>
      <c r="B946" s="1"/>
      <c r="C946" s="1" t="s">
        <v>361</v>
      </c>
      <c r="D946" s="1" t="s">
        <v>335</v>
      </c>
      <c r="E946" s="9" t="s">
        <v>1027</v>
      </c>
      <c r="F946" s="1"/>
      <c r="G946" s="127">
        <f t="shared" si="194"/>
        <v>0</v>
      </c>
    </row>
    <row r="947" spans="1:7" ht="31.5" hidden="1">
      <c r="A947" s="85" t="s">
        <v>425</v>
      </c>
      <c r="B947" s="1"/>
      <c r="C947" s="1" t="s">
        <v>361</v>
      </c>
      <c r="D947" s="1" t="s">
        <v>335</v>
      </c>
      <c r="E947" s="9" t="s">
        <v>1027</v>
      </c>
      <c r="F947" s="1" t="s">
        <v>526</v>
      </c>
      <c r="G947" s="127"/>
    </row>
    <row r="948" spans="1:7">
      <c r="A948" s="85" t="s">
        <v>1028</v>
      </c>
      <c r="B948" s="1"/>
      <c r="C948" s="1" t="s">
        <v>361</v>
      </c>
      <c r="D948" s="1" t="s">
        <v>335</v>
      </c>
      <c r="E948" s="9" t="s">
        <v>1029</v>
      </c>
      <c r="F948" s="1"/>
      <c r="G948" s="127">
        <f t="shared" ref="G948" si="195">SUM(G949)</f>
        <v>7064.2</v>
      </c>
    </row>
    <row r="949" spans="1:7">
      <c r="A949" s="85" t="s">
        <v>1015</v>
      </c>
      <c r="B949" s="1"/>
      <c r="C949" s="1" t="s">
        <v>361</v>
      </c>
      <c r="D949" s="1" t="s">
        <v>335</v>
      </c>
      <c r="E949" s="9" t="s">
        <v>1030</v>
      </c>
      <c r="F949" s="1"/>
      <c r="G949" s="127">
        <f t="shared" ref="G949" si="196">SUM(G950)</f>
        <v>7064.2</v>
      </c>
    </row>
    <row r="950" spans="1:7" ht="31.5">
      <c r="A950" s="85" t="s">
        <v>425</v>
      </c>
      <c r="B950" s="1"/>
      <c r="C950" s="1" t="s">
        <v>361</v>
      </c>
      <c r="D950" s="1" t="s">
        <v>335</v>
      </c>
      <c r="E950" s="9" t="s">
        <v>1030</v>
      </c>
      <c r="F950" s="1" t="s">
        <v>526</v>
      </c>
      <c r="G950" s="127">
        <v>7064.2</v>
      </c>
    </row>
    <row r="951" spans="1:7" ht="31.5">
      <c r="A951" s="85" t="s">
        <v>453</v>
      </c>
      <c r="B951" s="1"/>
      <c r="C951" s="1" t="s">
        <v>361</v>
      </c>
      <c r="D951" s="1" t="s">
        <v>335</v>
      </c>
      <c r="E951" s="102" t="s">
        <v>1031</v>
      </c>
      <c r="F951" s="1"/>
      <c r="G951" s="127">
        <f>SUM(G952+G956)</f>
        <v>94836.3</v>
      </c>
    </row>
    <row r="952" spans="1:7" ht="47.25">
      <c r="A952" s="85" t="s">
        <v>1022</v>
      </c>
      <c r="B952" s="1"/>
      <c r="C952" s="1" t="s">
        <v>361</v>
      </c>
      <c r="D952" s="1" t="s">
        <v>335</v>
      </c>
      <c r="E952" s="102" t="s">
        <v>1032</v>
      </c>
      <c r="F952" s="1"/>
      <c r="G952" s="127">
        <f t="shared" ref="G952" si="197">SUM(G953:G955)</f>
        <v>53639.6</v>
      </c>
    </row>
    <row r="953" spans="1:7" ht="47.25">
      <c r="A953" s="85" t="s">
        <v>342</v>
      </c>
      <c r="B953" s="1"/>
      <c r="C953" s="1" t="s">
        <v>361</v>
      </c>
      <c r="D953" s="1" t="s">
        <v>335</v>
      </c>
      <c r="E953" s="102" t="s">
        <v>1032</v>
      </c>
      <c r="F953" s="1" t="s">
        <v>343</v>
      </c>
      <c r="G953" s="127">
        <v>52760</v>
      </c>
    </row>
    <row r="954" spans="1:7" ht="31.5">
      <c r="A954" s="85" t="s">
        <v>344</v>
      </c>
      <c r="B954" s="1"/>
      <c r="C954" s="1" t="s">
        <v>361</v>
      </c>
      <c r="D954" s="1" t="s">
        <v>335</v>
      </c>
      <c r="E954" s="102" t="s">
        <v>1032</v>
      </c>
      <c r="F954" s="1" t="s">
        <v>345</v>
      </c>
      <c r="G954" s="127">
        <v>879.6</v>
      </c>
    </row>
    <row r="955" spans="1:7">
      <c r="A955" s="85" t="s">
        <v>346</v>
      </c>
      <c r="B955" s="1"/>
      <c r="C955" s="1" t="s">
        <v>361</v>
      </c>
      <c r="D955" s="1" t="s">
        <v>335</v>
      </c>
      <c r="E955" s="102" t="s">
        <v>1032</v>
      </c>
      <c r="F955" s="1" t="s">
        <v>347</v>
      </c>
      <c r="G955" s="127"/>
    </row>
    <row r="956" spans="1:7">
      <c r="A956" s="85" t="s">
        <v>1015</v>
      </c>
      <c r="B956" s="9"/>
      <c r="C956" s="1" t="s">
        <v>361</v>
      </c>
      <c r="D956" s="1" t="s">
        <v>335</v>
      </c>
      <c r="E956" s="9" t="s">
        <v>1033</v>
      </c>
      <c r="F956" s="1"/>
      <c r="G956" s="127">
        <f>G957+G958+G959</f>
        <v>41196.700000000004</v>
      </c>
    </row>
    <row r="957" spans="1:7" ht="47.25">
      <c r="A957" s="90" t="s">
        <v>342</v>
      </c>
      <c r="B957" s="1"/>
      <c r="C957" s="1" t="s">
        <v>361</v>
      </c>
      <c r="D957" s="1" t="s">
        <v>335</v>
      </c>
      <c r="E957" s="9" t="s">
        <v>1033</v>
      </c>
      <c r="F957" s="1" t="s">
        <v>343</v>
      </c>
      <c r="G957" s="127">
        <v>20375.400000000001</v>
      </c>
    </row>
    <row r="958" spans="1:7" ht="31.5">
      <c r="A958" s="85" t="s">
        <v>344</v>
      </c>
      <c r="B958" s="1"/>
      <c r="C958" s="1" t="s">
        <v>361</v>
      </c>
      <c r="D958" s="1" t="s">
        <v>335</v>
      </c>
      <c r="E958" s="9" t="s">
        <v>1033</v>
      </c>
      <c r="F958" s="1" t="s">
        <v>345</v>
      </c>
      <c r="G958" s="127">
        <v>19958.7</v>
      </c>
    </row>
    <row r="959" spans="1:7">
      <c r="A959" s="85" t="s">
        <v>354</v>
      </c>
      <c r="B959" s="1"/>
      <c r="C959" s="1" t="s">
        <v>361</v>
      </c>
      <c r="D959" s="1" t="s">
        <v>335</v>
      </c>
      <c r="E959" s="9" t="s">
        <v>1033</v>
      </c>
      <c r="F959" s="1" t="s">
        <v>355</v>
      </c>
      <c r="G959" s="127">
        <v>862.6</v>
      </c>
    </row>
    <row r="960" spans="1:7" ht="78.75" hidden="1">
      <c r="A960" s="85" t="s">
        <v>1034</v>
      </c>
      <c r="B960" s="1"/>
      <c r="C960" s="1" t="s">
        <v>361</v>
      </c>
      <c r="D960" s="1" t="s">
        <v>335</v>
      </c>
      <c r="E960" s="102" t="s">
        <v>1035</v>
      </c>
      <c r="F960" s="1"/>
      <c r="G960" s="127">
        <f>G962+G961</f>
        <v>0</v>
      </c>
    </row>
    <row r="961" spans="1:7" ht="31.5" hidden="1">
      <c r="A961" s="85" t="s">
        <v>344</v>
      </c>
      <c r="B961" s="1"/>
      <c r="C961" s="1" t="s">
        <v>361</v>
      </c>
      <c r="D961" s="1" t="s">
        <v>335</v>
      </c>
      <c r="E961" s="102" t="s">
        <v>1035</v>
      </c>
      <c r="F961" s="1" t="s">
        <v>345</v>
      </c>
      <c r="G961" s="127"/>
    </row>
    <row r="962" spans="1:7" ht="31.5" hidden="1">
      <c r="A962" s="85" t="s">
        <v>878</v>
      </c>
      <c r="B962" s="1"/>
      <c r="C962" s="1" t="s">
        <v>361</v>
      </c>
      <c r="D962" s="1" t="s">
        <v>335</v>
      </c>
      <c r="E962" s="102" t="s">
        <v>1035</v>
      </c>
      <c r="F962" s="1" t="s">
        <v>526</v>
      </c>
      <c r="G962" s="127"/>
    </row>
    <row r="963" spans="1:7" ht="31.5" hidden="1">
      <c r="A963" s="85" t="s">
        <v>1036</v>
      </c>
      <c r="B963" s="1"/>
      <c r="C963" s="1" t="s">
        <v>361</v>
      </c>
      <c r="D963" s="1" t="s">
        <v>335</v>
      </c>
      <c r="E963" s="9" t="s">
        <v>1037</v>
      </c>
      <c r="F963" s="1"/>
      <c r="G963" s="127">
        <f>G964</f>
        <v>0</v>
      </c>
    </row>
    <row r="964" spans="1:7" hidden="1">
      <c r="A964" s="85" t="s">
        <v>346</v>
      </c>
      <c r="B964" s="1"/>
      <c r="C964" s="1" t="s">
        <v>361</v>
      </c>
      <c r="D964" s="1" t="s">
        <v>335</v>
      </c>
      <c r="E964" s="9" t="s">
        <v>1037</v>
      </c>
      <c r="F964" s="1" t="s">
        <v>347</v>
      </c>
      <c r="G964" s="127"/>
    </row>
    <row r="965" spans="1:7" ht="78.75" hidden="1">
      <c r="A965" s="85" t="s">
        <v>1038</v>
      </c>
      <c r="B965" s="1"/>
      <c r="C965" s="1" t="s">
        <v>361</v>
      </c>
      <c r="D965" s="1" t="s">
        <v>335</v>
      </c>
      <c r="E965" s="8" t="s">
        <v>1039</v>
      </c>
      <c r="F965" s="1"/>
      <c r="G965" s="127">
        <f>G966</f>
        <v>0</v>
      </c>
    </row>
    <row r="966" spans="1:7" ht="31.5" hidden="1">
      <c r="A966" s="85" t="s">
        <v>878</v>
      </c>
      <c r="B966" s="1"/>
      <c r="C966" s="1" t="s">
        <v>361</v>
      </c>
      <c r="D966" s="1" t="s">
        <v>335</v>
      </c>
      <c r="E966" s="8" t="s">
        <v>1039</v>
      </c>
      <c r="F966" s="1" t="s">
        <v>526</v>
      </c>
      <c r="G966" s="127"/>
    </row>
    <row r="967" spans="1:7" hidden="1">
      <c r="A967" s="85" t="s">
        <v>428</v>
      </c>
      <c r="B967" s="1"/>
      <c r="C967" s="1" t="s">
        <v>361</v>
      </c>
      <c r="D967" s="1" t="s">
        <v>335</v>
      </c>
      <c r="E967" s="9" t="s">
        <v>1040</v>
      </c>
      <c r="F967" s="1"/>
      <c r="G967" s="127">
        <f>SUM(G968)</f>
        <v>0</v>
      </c>
    </row>
    <row r="968" spans="1:7" hidden="1">
      <c r="A968" s="85" t="s">
        <v>1015</v>
      </c>
      <c r="B968" s="1"/>
      <c r="C968" s="1" t="s">
        <v>361</v>
      </c>
      <c r="D968" s="1" t="s">
        <v>335</v>
      </c>
      <c r="E968" s="9" t="s">
        <v>1041</v>
      </c>
      <c r="F968" s="1"/>
      <c r="G968" s="127">
        <f>SUM(G969+G971+G973)</f>
        <v>0</v>
      </c>
    </row>
    <row r="969" spans="1:7" hidden="1">
      <c r="A969" s="85" t="s">
        <v>1042</v>
      </c>
      <c r="B969" s="1"/>
      <c r="C969" s="1" t="s">
        <v>361</v>
      </c>
      <c r="D969" s="1" t="s">
        <v>335</v>
      </c>
      <c r="E969" s="9" t="s">
        <v>1043</v>
      </c>
      <c r="F969" s="1"/>
      <c r="G969" s="127">
        <f>G970</f>
        <v>0</v>
      </c>
    </row>
    <row r="970" spans="1:7" ht="31.5" hidden="1">
      <c r="A970" s="85" t="s">
        <v>878</v>
      </c>
      <c r="B970" s="1"/>
      <c r="C970" s="1" t="s">
        <v>361</v>
      </c>
      <c r="D970" s="1" t="s">
        <v>335</v>
      </c>
      <c r="E970" s="9" t="s">
        <v>1043</v>
      </c>
      <c r="F970" s="1" t="s">
        <v>526</v>
      </c>
      <c r="G970" s="127"/>
    </row>
    <row r="971" spans="1:7" ht="31.5" hidden="1">
      <c r="A971" s="85" t="s">
        <v>1044</v>
      </c>
      <c r="B971" s="1"/>
      <c r="C971" s="1" t="s">
        <v>361</v>
      </c>
      <c r="D971" s="1" t="s">
        <v>335</v>
      </c>
      <c r="E971" s="9" t="s">
        <v>1045</v>
      </c>
      <c r="F971" s="1"/>
      <c r="G971" s="127">
        <f>G972</f>
        <v>0</v>
      </c>
    </row>
    <row r="972" spans="1:7" ht="31.5" hidden="1">
      <c r="A972" s="85" t="s">
        <v>878</v>
      </c>
      <c r="B972" s="1"/>
      <c r="C972" s="1" t="s">
        <v>361</v>
      </c>
      <c r="D972" s="1" t="s">
        <v>335</v>
      </c>
      <c r="E972" s="9" t="s">
        <v>1045</v>
      </c>
      <c r="F972" s="1" t="s">
        <v>526</v>
      </c>
      <c r="G972" s="127"/>
    </row>
    <row r="973" spans="1:7" hidden="1">
      <c r="A973" s="85" t="s">
        <v>1028</v>
      </c>
      <c r="B973" s="1"/>
      <c r="C973" s="1" t="s">
        <v>361</v>
      </c>
      <c r="D973" s="1" t="s">
        <v>335</v>
      </c>
      <c r="E973" s="9" t="s">
        <v>1046</v>
      </c>
      <c r="F973" s="1"/>
      <c r="G973" s="127">
        <f>G974</f>
        <v>0</v>
      </c>
    </row>
    <row r="974" spans="1:7" ht="31.5" hidden="1">
      <c r="A974" s="85" t="s">
        <v>878</v>
      </c>
      <c r="B974" s="1"/>
      <c r="C974" s="1" t="s">
        <v>361</v>
      </c>
      <c r="D974" s="1" t="s">
        <v>335</v>
      </c>
      <c r="E974" s="9" t="s">
        <v>1046</v>
      </c>
      <c r="F974" s="1" t="s">
        <v>526</v>
      </c>
      <c r="G974" s="127"/>
    </row>
    <row r="975" spans="1:7" ht="47.25">
      <c r="A975" s="85" t="s">
        <v>1047</v>
      </c>
      <c r="B975" s="1"/>
      <c r="C975" s="1" t="s">
        <v>361</v>
      </c>
      <c r="D975" s="1" t="s">
        <v>335</v>
      </c>
      <c r="E975" s="9" t="s">
        <v>1048</v>
      </c>
      <c r="F975" s="1"/>
      <c r="G975" s="127">
        <f t="shared" ref="G975" si="198">G976+G981</f>
        <v>9570.7000000000007</v>
      </c>
    </row>
    <row r="976" spans="1:7">
      <c r="A976" s="85" t="s">
        <v>419</v>
      </c>
      <c r="B976" s="1"/>
      <c r="C976" s="1" t="s">
        <v>361</v>
      </c>
      <c r="D976" s="1" t="s">
        <v>335</v>
      </c>
      <c r="E976" s="9" t="s">
        <v>1049</v>
      </c>
      <c r="F976" s="1"/>
      <c r="G976" s="127">
        <f t="shared" ref="G976" si="199">SUM(G977:G979)</f>
        <v>9570.7000000000007</v>
      </c>
    </row>
    <row r="977" spans="1:7" ht="31.5">
      <c r="A977" s="85" t="s">
        <v>344</v>
      </c>
      <c r="B977" s="1"/>
      <c r="C977" s="1" t="s">
        <v>361</v>
      </c>
      <c r="D977" s="1" t="s">
        <v>335</v>
      </c>
      <c r="E977" s="9" t="s">
        <v>1049</v>
      </c>
      <c r="F977" s="1" t="s">
        <v>345</v>
      </c>
      <c r="G977" s="127">
        <v>832.7</v>
      </c>
    </row>
    <row r="978" spans="1:7" ht="31.5">
      <c r="A978" s="85" t="s">
        <v>878</v>
      </c>
      <c r="B978" s="1"/>
      <c r="C978" s="1" t="s">
        <v>361</v>
      </c>
      <c r="D978" s="1" t="s">
        <v>335</v>
      </c>
      <c r="E978" s="9" t="s">
        <v>1049</v>
      </c>
      <c r="F978" s="1" t="s">
        <v>526</v>
      </c>
      <c r="G978" s="127">
        <v>8738</v>
      </c>
    </row>
    <row r="979" spans="1:7" ht="31.5" hidden="1">
      <c r="A979" s="85" t="s">
        <v>1050</v>
      </c>
      <c r="B979" s="1"/>
      <c r="C979" s="1" t="s">
        <v>361</v>
      </c>
      <c r="D979" s="1" t="s">
        <v>335</v>
      </c>
      <c r="E979" s="9" t="s">
        <v>1051</v>
      </c>
      <c r="F979" s="1"/>
      <c r="G979" s="127">
        <f>G980</f>
        <v>0</v>
      </c>
    </row>
    <row r="980" spans="1:7" ht="31.5" hidden="1">
      <c r="A980" s="85" t="s">
        <v>344</v>
      </c>
      <c r="B980" s="1"/>
      <c r="C980" s="1" t="s">
        <v>361</v>
      </c>
      <c r="D980" s="1" t="s">
        <v>335</v>
      </c>
      <c r="E980" s="9" t="s">
        <v>1051</v>
      </c>
      <c r="F980" s="1" t="s">
        <v>345</v>
      </c>
      <c r="G980" s="127"/>
    </row>
    <row r="981" spans="1:7" hidden="1">
      <c r="A981" s="85" t="s">
        <v>428</v>
      </c>
      <c r="B981" s="1"/>
      <c r="C981" s="1" t="s">
        <v>361</v>
      </c>
      <c r="D981" s="1" t="s">
        <v>335</v>
      </c>
      <c r="E981" s="8" t="s">
        <v>1052</v>
      </c>
      <c r="F981" s="8"/>
      <c r="G981" s="127">
        <f t="shared" ref="G981:G983" si="200">G982</f>
        <v>0</v>
      </c>
    </row>
    <row r="982" spans="1:7" ht="31.5" hidden="1">
      <c r="A982" s="85" t="s">
        <v>1053</v>
      </c>
      <c r="B982" s="1"/>
      <c r="C982" s="1" t="s">
        <v>361</v>
      </c>
      <c r="D982" s="1" t="s">
        <v>335</v>
      </c>
      <c r="E982" s="9" t="s">
        <v>1054</v>
      </c>
      <c r="F982" s="1"/>
      <c r="G982" s="127">
        <f>G983</f>
        <v>0</v>
      </c>
    </row>
    <row r="983" spans="1:7" ht="31.5" hidden="1">
      <c r="A983" s="85" t="s">
        <v>1050</v>
      </c>
      <c r="B983" s="1"/>
      <c r="C983" s="1" t="s">
        <v>361</v>
      </c>
      <c r="D983" s="1" t="s">
        <v>335</v>
      </c>
      <c r="E983" s="9" t="s">
        <v>1055</v>
      </c>
      <c r="F983" s="1"/>
      <c r="G983" s="127">
        <f t="shared" si="200"/>
        <v>0</v>
      </c>
    </row>
    <row r="984" spans="1:7" ht="31.5" hidden="1">
      <c r="A984" s="85" t="s">
        <v>425</v>
      </c>
      <c r="B984" s="1"/>
      <c r="C984" s="1" t="s">
        <v>361</v>
      </c>
      <c r="D984" s="1" t="s">
        <v>335</v>
      </c>
      <c r="E984" s="9" t="s">
        <v>1055</v>
      </c>
      <c r="F984" s="1" t="s">
        <v>526</v>
      </c>
      <c r="G984" s="127"/>
    </row>
    <row r="985" spans="1:7" ht="31.5">
      <c r="A985" s="85" t="s">
        <v>1056</v>
      </c>
      <c r="B985" s="1"/>
      <c r="C985" s="1" t="s">
        <v>361</v>
      </c>
      <c r="D985" s="1" t="s">
        <v>335</v>
      </c>
      <c r="E985" s="9" t="s">
        <v>482</v>
      </c>
      <c r="F985" s="1"/>
      <c r="G985" s="127">
        <f t="shared" ref="G985:G988" si="201">G986</f>
        <v>30</v>
      </c>
    </row>
    <row r="986" spans="1:7">
      <c r="A986" s="85" t="s">
        <v>1057</v>
      </c>
      <c r="B986" s="1"/>
      <c r="C986" s="1" t="s">
        <v>361</v>
      </c>
      <c r="D986" s="1" t="s">
        <v>335</v>
      </c>
      <c r="E986" s="9" t="s">
        <v>484</v>
      </c>
      <c r="F986" s="1"/>
      <c r="G986" s="127">
        <f t="shared" si="201"/>
        <v>30</v>
      </c>
    </row>
    <row r="987" spans="1:7">
      <c r="A987" s="85" t="s">
        <v>419</v>
      </c>
      <c r="B987" s="1"/>
      <c r="C987" s="1" t="s">
        <v>361</v>
      </c>
      <c r="D987" s="1" t="s">
        <v>335</v>
      </c>
      <c r="E987" s="8" t="s">
        <v>485</v>
      </c>
      <c r="F987" s="8"/>
      <c r="G987" s="127">
        <f t="shared" si="201"/>
        <v>30</v>
      </c>
    </row>
    <row r="988" spans="1:7">
      <c r="A988" s="85" t="s">
        <v>819</v>
      </c>
      <c r="B988" s="1"/>
      <c r="C988" s="1" t="s">
        <v>361</v>
      </c>
      <c r="D988" s="1" t="s">
        <v>335</v>
      </c>
      <c r="E988" s="9" t="s">
        <v>820</v>
      </c>
      <c r="F988" s="1"/>
      <c r="G988" s="127">
        <f t="shared" si="201"/>
        <v>30</v>
      </c>
    </row>
    <row r="989" spans="1:7" ht="31.5">
      <c r="A989" s="85" t="s">
        <v>344</v>
      </c>
      <c r="B989" s="1"/>
      <c r="C989" s="1" t="s">
        <v>361</v>
      </c>
      <c r="D989" s="1" t="s">
        <v>335</v>
      </c>
      <c r="E989" s="9" t="s">
        <v>820</v>
      </c>
      <c r="F989" s="1" t="s">
        <v>345</v>
      </c>
      <c r="G989" s="127">
        <v>30</v>
      </c>
    </row>
    <row r="990" spans="1:7">
      <c r="A990" s="85" t="s">
        <v>692</v>
      </c>
      <c r="B990" s="1"/>
      <c r="C990" s="1" t="s">
        <v>361</v>
      </c>
      <c r="D990" s="1" t="s">
        <v>374</v>
      </c>
      <c r="E990" s="8"/>
      <c r="F990" s="1"/>
      <c r="G990" s="127">
        <f>SUM(G991+G1001)+G1080</f>
        <v>1475468.7</v>
      </c>
    </row>
    <row r="991" spans="1:7" ht="47.25" hidden="1">
      <c r="A991" s="92" t="s">
        <v>693</v>
      </c>
      <c r="B991" s="114"/>
      <c r="C991" s="114" t="s">
        <v>361</v>
      </c>
      <c r="D991" s="114" t="s">
        <v>374</v>
      </c>
      <c r="E991" s="115" t="s">
        <v>694</v>
      </c>
      <c r="F991" s="114"/>
      <c r="G991" s="134">
        <f>G998+G992</f>
        <v>0</v>
      </c>
    </row>
    <row r="992" spans="1:7" hidden="1">
      <c r="A992" s="85" t="s">
        <v>419</v>
      </c>
      <c r="B992" s="114"/>
      <c r="C992" s="114" t="s">
        <v>361</v>
      </c>
      <c r="D992" s="114" t="s">
        <v>374</v>
      </c>
      <c r="E992" s="115" t="s">
        <v>1058</v>
      </c>
      <c r="F992" s="114"/>
      <c r="G992" s="134">
        <f t="shared" ref="G992" si="202">G995+G993</f>
        <v>0</v>
      </c>
    </row>
    <row r="993" spans="1:7" hidden="1">
      <c r="A993" s="85" t="s">
        <v>1059</v>
      </c>
      <c r="B993" s="114"/>
      <c r="C993" s="114" t="s">
        <v>361</v>
      </c>
      <c r="D993" s="114" t="s">
        <v>374</v>
      </c>
      <c r="E993" s="115" t="s">
        <v>1060</v>
      </c>
      <c r="F993" s="114"/>
      <c r="G993" s="134">
        <f t="shared" ref="G993" si="203">SUM(G994)</f>
        <v>0</v>
      </c>
    </row>
    <row r="994" spans="1:7" ht="31.5" hidden="1">
      <c r="A994" s="85" t="s">
        <v>344</v>
      </c>
      <c r="B994" s="114"/>
      <c r="C994" s="114" t="s">
        <v>361</v>
      </c>
      <c r="D994" s="114" t="s">
        <v>374</v>
      </c>
      <c r="E994" s="115" t="s">
        <v>1060</v>
      </c>
      <c r="F994" s="114" t="s">
        <v>345</v>
      </c>
      <c r="G994" s="134"/>
    </row>
    <row r="995" spans="1:7" ht="31.5" hidden="1">
      <c r="A995" s="92" t="s">
        <v>1061</v>
      </c>
      <c r="B995" s="114"/>
      <c r="C995" s="114" t="s">
        <v>361</v>
      </c>
      <c r="D995" s="114" t="s">
        <v>374</v>
      </c>
      <c r="E995" s="115" t="s">
        <v>1062</v>
      </c>
      <c r="F995" s="114"/>
      <c r="G995" s="134">
        <f t="shared" ref="G995" si="204">G996</f>
        <v>0</v>
      </c>
    </row>
    <row r="996" spans="1:7" ht="31.5" hidden="1">
      <c r="A996" s="85" t="s">
        <v>344</v>
      </c>
      <c r="B996" s="114"/>
      <c r="C996" s="114" t="s">
        <v>361</v>
      </c>
      <c r="D996" s="114" t="s">
        <v>374</v>
      </c>
      <c r="E996" s="115" t="s">
        <v>1062</v>
      </c>
      <c r="F996" s="114" t="s">
        <v>345</v>
      </c>
      <c r="G996" s="134"/>
    </row>
    <row r="997" spans="1:7" hidden="1">
      <c r="A997" s="92" t="s">
        <v>428</v>
      </c>
      <c r="B997" s="114"/>
      <c r="C997" s="114" t="s">
        <v>361</v>
      </c>
      <c r="D997" s="114" t="s">
        <v>374</v>
      </c>
      <c r="E997" s="115" t="s">
        <v>1063</v>
      </c>
      <c r="F997" s="114"/>
      <c r="G997" s="134">
        <f>SUM(G998)</f>
        <v>0</v>
      </c>
    </row>
    <row r="998" spans="1:7" ht="31.5" hidden="1">
      <c r="A998" s="85" t="s">
        <v>1053</v>
      </c>
      <c r="B998" s="1"/>
      <c r="C998" s="1" t="s">
        <v>361</v>
      </c>
      <c r="D998" s="114" t="s">
        <v>374</v>
      </c>
      <c r="E998" s="9" t="s">
        <v>1064</v>
      </c>
      <c r="F998" s="114"/>
      <c r="G998" s="134">
        <f t="shared" ref="G998" si="205">G999</f>
        <v>0</v>
      </c>
    </row>
    <row r="999" spans="1:7" ht="31.5" hidden="1">
      <c r="A999" s="92" t="s">
        <v>1061</v>
      </c>
      <c r="B999" s="1"/>
      <c r="C999" s="1" t="s">
        <v>361</v>
      </c>
      <c r="D999" s="114" t="s">
        <v>374</v>
      </c>
      <c r="E999" s="9" t="s">
        <v>1065</v>
      </c>
      <c r="F999" s="114"/>
      <c r="G999" s="134">
        <f>G1000</f>
        <v>0</v>
      </c>
    </row>
    <row r="1000" spans="1:7" ht="31.5" hidden="1">
      <c r="A1000" s="85" t="s">
        <v>425</v>
      </c>
      <c r="B1000" s="1"/>
      <c r="C1000" s="1" t="s">
        <v>361</v>
      </c>
      <c r="D1000" s="114" t="s">
        <v>374</v>
      </c>
      <c r="E1000" s="9" t="s">
        <v>1065</v>
      </c>
      <c r="F1000" s="114" t="s">
        <v>526</v>
      </c>
      <c r="G1000" s="134"/>
    </row>
    <row r="1001" spans="1:7" ht="31.5">
      <c r="A1001" s="85" t="s">
        <v>794</v>
      </c>
      <c r="B1001" s="1"/>
      <c r="C1001" s="1" t="s">
        <v>361</v>
      </c>
      <c r="D1001" s="1" t="s">
        <v>374</v>
      </c>
      <c r="E1001" s="9" t="s">
        <v>795</v>
      </c>
      <c r="F1001" s="1"/>
      <c r="G1001" s="127">
        <f>SUM(G1002+G1070)</f>
        <v>1475398.7</v>
      </c>
    </row>
    <row r="1002" spans="1:7" ht="31.5">
      <c r="A1002" s="85" t="s">
        <v>1066</v>
      </c>
      <c r="B1002" s="1"/>
      <c r="C1002" s="1" t="s">
        <v>361</v>
      </c>
      <c r="D1002" s="1" t="s">
        <v>374</v>
      </c>
      <c r="E1002" s="9" t="s">
        <v>1013</v>
      </c>
      <c r="F1002" s="1"/>
      <c r="G1002" s="127">
        <f>SUM(G1003)+G1032+G1046+G1061+G1037+G1066</f>
        <v>1452692</v>
      </c>
    </row>
    <row r="1003" spans="1:7">
      <c r="A1003" s="85" t="s">
        <v>419</v>
      </c>
      <c r="B1003" s="1"/>
      <c r="C1003" s="1" t="s">
        <v>361</v>
      </c>
      <c r="D1003" s="1" t="s">
        <v>374</v>
      </c>
      <c r="E1003" s="8" t="s">
        <v>1014</v>
      </c>
      <c r="F1003" s="8"/>
      <c r="G1003" s="127">
        <f t="shared" ref="G1003" si="206">SUM(G1004+G1008+G1022+G1027)+G1019+G1025+G1030+G1016+G1014+G1011</f>
        <v>206898.9</v>
      </c>
    </row>
    <row r="1004" spans="1:7">
      <c r="A1004" s="85" t="s">
        <v>1059</v>
      </c>
      <c r="B1004" s="1"/>
      <c r="C1004" s="1" t="s">
        <v>361</v>
      </c>
      <c r="D1004" s="1" t="s">
        <v>374</v>
      </c>
      <c r="E1004" s="102" t="s">
        <v>1067</v>
      </c>
      <c r="F1004" s="8"/>
      <c r="G1004" s="127">
        <f>SUM(G1005:G1007)</f>
        <v>6757.8</v>
      </c>
    </row>
    <row r="1005" spans="1:7" ht="31.5">
      <c r="A1005" s="85" t="s">
        <v>344</v>
      </c>
      <c r="B1005" s="1"/>
      <c r="C1005" s="1" t="s">
        <v>361</v>
      </c>
      <c r="D1005" s="1" t="s">
        <v>374</v>
      </c>
      <c r="E1005" s="102" t="s">
        <v>1067</v>
      </c>
      <c r="F1005" s="8">
        <v>200</v>
      </c>
      <c r="G1005" s="127">
        <v>4258.6000000000004</v>
      </c>
    </row>
    <row r="1006" spans="1:7">
      <c r="A1006" s="85" t="s">
        <v>346</v>
      </c>
      <c r="B1006" s="1"/>
      <c r="C1006" s="1" t="s">
        <v>361</v>
      </c>
      <c r="D1006" s="1" t="s">
        <v>374</v>
      </c>
      <c r="E1006" s="102" t="s">
        <v>1067</v>
      </c>
      <c r="F1006" s="8">
        <v>300</v>
      </c>
      <c r="G1006" s="127">
        <v>164</v>
      </c>
    </row>
    <row r="1007" spans="1:7" ht="31.5">
      <c r="A1007" s="85" t="s">
        <v>425</v>
      </c>
      <c r="B1007" s="1"/>
      <c r="C1007" s="1" t="s">
        <v>361</v>
      </c>
      <c r="D1007" s="1" t="s">
        <v>374</v>
      </c>
      <c r="E1007" s="102" t="s">
        <v>1067</v>
      </c>
      <c r="F1007" s="8">
        <v>600</v>
      </c>
      <c r="G1007" s="127">
        <v>2335.1999999999998</v>
      </c>
    </row>
    <row r="1008" spans="1:7" ht="47.25">
      <c r="A1008" s="85" t="s">
        <v>1068</v>
      </c>
      <c r="B1008" s="1"/>
      <c r="C1008" s="1" t="s">
        <v>361</v>
      </c>
      <c r="D1008" s="1" t="s">
        <v>374</v>
      </c>
      <c r="E1008" s="8" t="s">
        <v>1069</v>
      </c>
      <c r="F1008" s="1"/>
      <c r="G1008" s="127">
        <f t="shared" ref="G1008" si="207">SUM(G1009:G1010)</f>
        <v>5127.5</v>
      </c>
    </row>
    <row r="1009" spans="1:7" ht="31.5">
      <c r="A1009" s="85" t="s">
        <v>344</v>
      </c>
      <c r="B1009" s="1"/>
      <c r="C1009" s="1" t="s">
        <v>361</v>
      </c>
      <c r="D1009" s="1" t="s">
        <v>374</v>
      </c>
      <c r="E1009" s="8" t="s">
        <v>1069</v>
      </c>
      <c r="F1009" s="1" t="s">
        <v>345</v>
      </c>
      <c r="G1009" s="127">
        <v>2015.6</v>
      </c>
    </row>
    <row r="1010" spans="1:7" ht="31.5">
      <c r="A1010" s="85" t="s">
        <v>425</v>
      </c>
      <c r="B1010" s="1"/>
      <c r="C1010" s="1" t="s">
        <v>361</v>
      </c>
      <c r="D1010" s="1" t="s">
        <v>374</v>
      </c>
      <c r="E1010" s="8" t="s">
        <v>1069</v>
      </c>
      <c r="F1010" s="1" t="s">
        <v>526</v>
      </c>
      <c r="G1010" s="127">
        <v>3111.9</v>
      </c>
    </row>
    <row r="1011" spans="1:7">
      <c r="A1011" s="85" t="s">
        <v>1070</v>
      </c>
      <c r="B1011" s="1"/>
      <c r="C1011" s="1" t="s">
        <v>361</v>
      </c>
      <c r="D1011" s="1" t="s">
        <v>374</v>
      </c>
      <c r="E1011" s="8" t="s">
        <v>1071</v>
      </c>
      <c r="F1011" s="1"/>
      <c r="G1011" s="127">
        <f t="shared" ref="G1011" si="208">SUM(G1012:G1013)</f>
        <v>486.5</v>
      </c>
    </row>
    <row r="1012" spans="1:7" ht="31.5">
      <c r="A1012" s="85" t="s">
        <v>344</v>
      </c>
      <c r="B1012" s="1"/>
      <c r="C1012" s="1" t="s">
        <v>361</v>
      </c>
      <c r="D1012" s="1" t="s">
        <v>374</v>
      </c>
      <c r="E1012" s="8" t="s">
        <v>1071</v>
      </c>
      <c r="F1012" s="1" t="s">
        <v>345</v>
      </c>
      <c r="G1012" s="127">
        <v>288.39999999999998</v>
      </c>
    </row>
    <row r="1013" spans="1:7" ht="31.5">
      <c r="A1013" s="85" t="s">
        <v>425</v>
      </c>
      <c r="B1013" s="1"/>
      <c r="C1013" s="1" t="s">
        <v>361</v>
      </c>
      <c r="D1013" s="1" t="s">
        <v>374</v>
      </c>
      <c r="E1013" s="8" t="s">
        <v>1071</v>
      </c>
      <c r="F1013" s="1" t="s">
        <v>526</v>
      </c>
      <c r="G1013" s="127">
        <v>198.1</v>
      </c>
    </row>
    <row r="1014" spans="1:7" ht="31.5">
      <c r="A1014" s="85" t="s">
        <v>1072</v>
      </c>
      <c r="B1014" s="1"/>
      <c r="C1014" s="1" t="s">
        <v>361</v>
      </c>
      <c r="D1014" s="1" t="s">
        <v>374</v>
      </c>
      <c r="E1014" s="8" t="s">
        <v>1073</v>
      </c>
      <c r="F1014" s="1"/>
      <c r="G1014" s="127">
        <f t="shared" ref="G1014" si="209">SUM(G1015)</f>
        <v>103.9</v>
      </c>
    </row>
    <row r="1015" spans="1:7" ht="31.5">
      <c r="A1015" s="85" t="s">
        <v>344</v>
      </c>
      <c r="B1015" s="1"/>
      <c r="C1015" s="1" t="s">
        <v>361</v>
      </c>
      <c r="D1015" s="1" t="s">
        <v>374</v>
      </c>
      <c r="E1015" s="8" t="s">
        <v>1073</v>
      </c>
      <c r="F1015" s="1" t="s">
        <v>345</v>
      </c>
      <c r="G1015" s="127">
        <v>103.9</v>
      </c>
    </row>
    <row r="1016" spans="1:7" ht="78.75">
      <c r="A1016" s="85" t="s">
        <v>1074</v>
      </c>
      <c r="B1016" s="1"/>
      <c r="C1016" s="1" t="s">
        <v>361</v>
      </c>
      <c r="D1016" s="1" t="s">
        <v>374</v>
      </c>
      <c r="E1016" s="8" t="s">
        <v>1075</v>
      </c>
      <c r="F1016" s="1"/>
      <c r="G1016" s="127">
        <f t="shared" ref="G1016" si="210">SUM(G1017:G1018)</f>
        <v>77925.899999999994</v>
      </c>
    </row>
    <row r="1017" spans="1:7" ht="47.25">
      <c r="A1017" s="90" t="s">
        <v>342</v>
      </c>
      <c r="B1017" s="1"/>
      <c r="C1017" s="1" t="s">
        <v>361</v>
      </c>
      <c r="D1017" s="1" t="s">
        <v>374</v>
      </c>
      <c r="E1017" s="8" t="s">
        <v>1075</v>
      </c>
      <c r="F1017" s="1" t="s">
        <v>343</v>
      </c>
      <c r="G1017" s="127">
        <v>29549.7</v>
      </c>
    </row>
    <row r="1018" spans="1:7" ht="31.5">
      <c r="A1018" s="85" t="s">
        <v>425</v>
      </c>
      <c r="B1018" s="1"/>
      <c r="C1018" s="1" t="s">
        <v>361</v>
      </c>
      <c r="D1018" s="1" t="s">
        <v>374</v>
      </c>
      <c r="E1018" s="8" t="s">
        <v>1075</v>
      </c>
      <c r="F1018" s="1" t="s">
        <v>526</v>
      </c>
      <c r="G1018" s="127">
        <v>48376.2</v>
      </c>
    </row>
    <row r="1019" spans="1:7" ht="31.5">
      <c r="A1019" s="85" t="s">
        <v>1076</v>
      </c>
      <c r="B1019" s="1"/>
      <c r="C1019" s="1" t="s">
        <v>361</v>
      </c>
      <c r="D1019" s="1" t="s">
        <v>374</v>
      </c>
      <c r="E1019" s="8" t="s">
        <v>1077</v>
      </c>
      <c r="F1019" s="1"/>
      <c r="G1019" s="127">
        <f t="shared" ref="G1019" si="211">SUM(G1020:G1021)</f>
        <v>96550.8</v>
      </c>
    </row>
    <row r="1020" spans="1:7" ht="31.5">
      <c r="A1020" s="85" t="s">
        <v>344</v>
      </c>
      <c r="B1020" s="1"/>
      <c r="C1020" s="1" t="s">
        <v>361</v>
      </c>
      <c r="D1020" s="1" t="s">
        <v>374</v>
      </c>
      <c r="E1020" s="8" t="s">
        <v>1077</v>
      </c>
      <c r="F1020" s="1" t="s">
        <v>345</v>
      </c>
      <c r="G1020" s="127">
        <v>30891.8</v>
      </c>
    </row>
    <row r="1021" spans="1:7" ht="31.5">
      <c r="A1021" s="85" t="s">
        <v>425</v>
      </c>
      <c r="B1021" s="1"/>
      <c r="C1021" s="1" t="s">
        <v>361</v>
      </c>
      <c r="D1021" s="1" t="s">
        <v>374</v>
      </c>
      <c r="E1021" s="8" t="s">
        <v>1077</v>
      </c>
      <c r="F1021" s="1" t="s">
        <v>526</v>
      </c>
      <c r="G1021" s="127">
        <v>65659</v>
      </c>
    </row>
    <row r="1022" spans="1:7" ht="31.5">
      <c r="A1022" s="85" t="s">
        <v>1078</v>
      </c>
      <c r="B1022" s="1"/>
      <c r="C1022" s="1" t="s">
        <v>361</v>
      </c>
      <c r="D1022" s="1" t="s">
        <v>374</v>
      </c>
      <c r="E1022" s="102" t="s">
        <v>1079</v>
      </c>
      <c r="F1022" s="8"/>
      <c r="G1022" s="127">
        <f>SUM(G1023:G1024)</f>
        <v>4434.3</v>
      </c>
    </row>
    <row r="1023" spans="1:7" ht="31.5">
      <c r="A1023" s="85" t="s">
        <v>344</v>
      </c>
      <c r="B1023" s="1"/>
      <c r="C1023" s="1" t="s">
        <v>361</v>
      </c>
      <c r="D1023" s="1" t="s">
        <v>374</v>
      </c>
      <c r="E1023" s="102" t="s">
        <v>1079</v>
      </c>
      <c r="F1023" s="1" t="s">
        <v>345</v>
      </c>
      <c r="G1023" s="127">
        <v>1812.7</v>
      </c>
    </row>
    <row r="1024" spans="1:7" ht="31.5">
      <c r="A1024" s="85" t="s">
        <v>425</v>
      </c>
      <c r="B1024" s="1"/>
      <c r="C1024" s="1" t="s">
        <v>361</v>
      </c>
      <c r="D1024" s="1" t="s">
        <v>374</v>
      </c>
      <c r="E1024" s="102" t="s">
        <v>1079</v>
      </c>
      <c r="F1024" s="1" t="s">
        <v>526</v>
      </c>
      <c r="G1024" s="127">
        <v>2621.6</v>
      </c>
    </row>
    <row r="1025" spans="1:7" ht="47.25" hidden="1">
      <c r="A1025" s="85" t="s">
        <v>1080</v>
      </c>
      <c r="B1025" s="1"/>
      <c r="C1025" s="1" t="s">
        <v>361</v>
      </c>
      <c r="D1025" s="1" t="s">
        <v>374</v>
      </c>
      <c r="E1025" s="102" t="s">
        <v>1081</v>
      </c>
      <c r="F1025" s="1"/>
      <c r="G1025" s="127">
        <f t="shared" ref="G1025" si="212">SUM(G1026)</f>
        <v>0</v>
      </c>
    </row>
    <row r="1026" spans="1:7" ht="31.5" hidden="1">
      <c r="A1026" s="85" t="s">
        <v>344</v>
      </c>
      <c r="B1026" s="1"/>
      <c r="C1026" s="1" t="s">
        <v>361</v>
      </c>
      <c r="D1026" s="1" t="s">
        <v>374</v>
      </c>
      <c r="E1026" s="102" t="s">
        <v>1081</v>
      </c>
      <c r="F1026" s="1" t="s">
        <v>345</v>
      </c>
      <c r="G1026" s="127"/>
    </row>
    <row r="1027" spans="1:7" ht="47.25">
      <c r="A1027" s="85" t="s">
        <v>1082</v>
      </c>
      <c r="B1027" s="1"/>
      <c r="C1027" s="1" t="s">
        <v>361</v>
      </c>
      <c r="D1027" s="1" t="s">
        <v>374</v>
      </c>
      <c r="E1027" s="8" t="s">
        <v>1083</v>
      </c>
      <c r="F1027" s="1"/>
      <c r="G1027" s="127">
        <f>G1029+G1028</f>
        <v>15512.199999999999</v>
      </c>
    </row>
    <row r="1028" spans="1:7" ht="31.5">
      <c r="A1028" s="85" t="s">
        <v>344</v>
      </c>
      <c r="B1028" s="1"/>
      <c r="C1028" s="1" t="s">
        <v>361</v>
      </c>
      <c r="D1028" s="1" t="s">
        <v>374</v>
      </c>
      <c r="E1028" s="8" t="s">
        <v>1083</v>
      </c>
      <c r="F1028" s="1" t="s">
        <v>345</v>
      </c>
      <c r="G1028" s="127">
        <v>5083.3999999999996</v>
      </c>
    </row>
    <row r="1029" spans="1:7" ht="31.5">
      <c r="A1029" s="85" t="s">
        <v>425</v>
      </c>
      <c r="B1029" s="1"/>
      <c r="C1029" s="1" t="s">
        <v>361</v>
      </c>
      <c r="D1029" s="1" t="s">
        <v>374</v>
      </c>
      <c r="E1029" s="8" t="s">
        <v>1083</v>
      </c>
      <c r="F1029" s="1" t="s">
        <v>526</v>
      </c>
      <c r="G1029" s="127">
        <v>10428.799999999999</v>
      </c>
    </row>
    <row r="1030" spans="1:7" ht="31.5" hidden="1">
      <c r="A1030" s="85" t="s">
        <v>1019</v>
      </c>
      <c r="B1030" s="1"/>
      <c r="C1030" s="1" t="s">
        <v>361</v>
      </c>
      <c r="D1030" s="1" t="s">
        <v>374</v>
      </c>
      <c r="E1030" s="8" t="s">
        <v>1020</v>
      </c>
      <c r="F1030" s="1"/>
      <c r="G1030" s="127">
        <f t="shared" ref="G1030" si="213">SUM(G1031)</f>
        <v>0</v>
      </c>
    </row>
    <row r="1031" spans="1:7" ht="31.5" hidden="1">
      <c r="A1031" s="85" t="s">
        <v>344</v>
      </c>
      <c r="B1031" s="1"/>
      <c r="C1031" s="1" t="s">
        <v>361</v>
      </c>
      <c r="D1031" s="1" t="s">
        <v>374</v>
      </c>
      <c r="E1031" s="8" t="s">
        <v>1020</v>
      </c>
      <c r="F1031" s="1" t="s">
        <v>345</v>
      </c>
      <c r="G1031" s="127"/>
    </row>
    <row r="1032" spans="1:7" ht="47.25">
      <c r="A1032" s="85" t="s">
        <v>426</v>
      </c>
      <c r="B1032" s="1"/>
      <c r="C1032" s="1" t="s">
        <v>361</v>
      </c>
      <c r="D1032" s="1" t="s">
        <v>374</v>
      </c>
      <c r="E1032" s="102" t="s">
        <v>1084</v>
      </c>
      <c r="F1032" s="1"/>
      <c r="G1032" s="127">
        <f>G1033+G1035</f>
        <v>768587.4</v>
      </c>
    </row>
    <row r="1033" spans="1:7" ht="63">
      <c r="A1033" s="85" t="s">
        <v>1085</v>
      </c>
      <c r="B1033" s="1"/>
      <c r="C1033" s="1" t="s">
        <v>361</v>
      </c>
      <c r="D1033" s="1" t="s">
        <v>374</v>
      </c>
      <c r="E1033" s="113" t="s">
        <v>1086</v>
      </c>
      <c r="F1033" s="1"/>
      <c r="G1033" s="127">
        <f>G1034</f>
        <v>579877.5</v>
      </c>
    </row>
    <row r="1034" spans="1:7" ht="31.5">
      <c r="A1034" s="85" t="s">
        <v>933</v>
      </c>
      <c r="B1034" s="1"/>
      <c r="C1034" s="1" t="s">
        <v>361</v>
      </c>
      <c r="D1034" s="1" t="s">
        <v>374</v>
      </c>
      <c r="E1034" s="113" t="s">
        <v>1086</v>
      </c>
      <c r="F1034" s="1" t="s">
        <v>526</v>
      </c>
      <c r="G1034" s="127">
        <v>579877.5</v>
      </c>
    </row>
    <row r="1035" spans="1:7">
      <c r="A1035" s="85" t="s">
        <v>1059</v>
      </c>
      <c r="B1035" s="1"/>
      <c r="C1035" s="1" t="s">
        <v>361</v>
      </c>
      <c r="D1035" s="1" t="s">
        <v>374</v>
      </c>
      <c r="E1035" s="8" t="s">
        <v>1087</v>
      </c>
      <c r="F1035" s="1"/>
      <c r="G1035" s="127">
        <f>G1036</f>
        <v>188709.9</v>
      </c>
    </row>
    <row r="1036" spans="1:7" ht="31.5">
      <c r="A1036" s="85" t="s">
        <v>425</v>
      </c>
      <c r="B1036" s="1"/>
      <c r="C1036" s="1" t="s">
        <v>361</v>
      </c>
      <c r="D1036" s="1" t="s">
        <v>374</v>
      </c>
      <c r="E1036" s="8" t="s">
        <v>1087</v>
      </c>
      <c r="F1036" s="1" t="s">
        <v>526</v>
      </c>
      <c r="G1036" s="127">
        <v>188709.9</v>
      </c>
    </row>
    <row r="1037" spans="1:7">
      <c r="A1037" s="85" t="s">
        <v>428</v>
      </c>
      <c r="B1037" s="1"/>
      <c r="C1037" s="1" t="s">
        <v>361</v>
      </c>
      <c r="D1037" s="1" t="s">
        <v>374</v>
      </c>
      <c r="E1037" s="8" t="s">
        <v>1025</v>
      </c>
      <c r="F1037" s="1"/>
      <c r="G1037" s="127">
        <f>SUM(G1043)</f>
        <v>2237.3000000000002</v>
      </c>
    </row>
    <row r="1038" spans="1:7" ht="31.5" hidden="1">
      <c r="A1038" s="85" t="s">
        <v>650</v>
      </c>
      <c r="B1038" s="1"/>
      <c r="C1038" s="1" t="s">
        <v>361</v>
      </c>
      <c r="D1038" s="1" t="s">
        <v>374</v>
      </c>
      <c r="E1038" s="8" t="s">
        <v>1026</v>
      </c>
      <c r="F1038" s="1"/>
      <c r="G1038" s="127">
        <f t="shared" ref="G1038" si="214">SUM(G1039)+G1041</f>
        <v>0</v>
      </c>
    </row>
    <row r="1039" spans="1:7" ht="47.25" hidden="1">
      <c r="A1039" s="85" t="s">
        <v>1080</v>
      </c>
      <c r="B1039" s="1"/>
      <c r="C1039" s="1" t="s">
        <v>361</v>
      </c>
      <c r="D1039" s="1" t="s">
        <v>374</v>
      </c>
      <c r="E1039" s="8" t="s">
        <v>1088</v>
      </c>
      <c r="F1039" s="1"/>
      <c r="G1039" s="127">
        <f t="shared" ref="G1039" si="215">SUM(G1040)</f>
        <v>0</v>
      </c>
    </row>
    <row r="1040" spans="1:7" ht="31.5" hidden="1">
      <c r="A1040" s="85" t="s">
        <v>425</v>
      </c>
      <c r="B1040" s="1"/>
      <c r="C1040" s="1" t="s">
        <v>361</v>
      </c>
      <c r="D1040" s="1" t="s">
        <v>374</v>
      </c>
      <c r="E1040" s="8" t="s">
        <v>1088</v>
      </c>
      <c r="F1040" s="1" t="s">
        <v>526</v>
      </c>
      <c r="G1040" s="127"/>
    </row>
    <row r="1041" spans="1:7" ht="31.5" hidden="1">
      <c r="A1041" s="85" t="s">
        <v>1019</v>
      </c>
      <c r="B1041" s="1"/>
      <c r="C1041" s="1" t="s">
        <v>361</v>
      </c>
      <c r="D1041" s="1" t="s">
        <v>374</v>
      </c>
      <c r="E1041" s="8" t="s">
        <v>1027</v>
      </c>
      <c r="F1041" s="1"/>
      <c r="G1041" s="127">
        <f t="shared" ref="G1041" si="216">SUM(G1042)</f>
        <v>0</v>
      </c>
    </row>
    <row r="1042" spans="1:7" ht="31.5" hidden="1">
      <c r="A1042" s="85" t="s">
        <v>425</v>
      </c>
      <c r="B1042" s="1"/>
      <c r="C1042" s="1" t="s">
        <v>361</v>
      </c>
      <c r="D1042" s="1" t="s">
        <v>374</v>
      </c>
      <c r="E1042" s="8" t="s">
        <v>1027</v>
      </c>
      <c r="F1042" s="1" t="s">
        <v>526</v>
      </c>
      <c r="G1042" s="127"/>
    </row>
    <row r="1043" spans="1:7">
      <c r="A1043" s="85" t="s">
        <v>1028</v>
      </c>
      <c r="B1043" s="1"/>
      <c r="C1043" s="1" t="s">
        <v>361</v>
      </c>
      <c r="D1043" s="1" t="s">
        <v>374</v>
      </c>
      <c r="E1043" s="8" t="s">
        <v>1029</v>
      </c>
      <c r="F1043" s="1"/>
      <c r="G1043" s="127">
        <f>SUM(G1044)</f>
        <v>2237.3000000000002</v>
      </c>
    </row>
    <row r="1044" spans="1:7">
      <c r="A1044" s="85" t="s">
        <v>1059</v>
      </c>
      <c r="B1044" s="1"/>
      <c r="C1044" s="1" t="s">
        <v>361</v>
      </c>
      <c r="D1044" s="1" t="s">
        <v>374</v>
      </c>
      <c r="E1044" s="8" t="s">
        <v>1089</v>
      </c>
      <c r="F1044" s="1"/>
      <c r="G1044" s="127">
        <f t="shared" ref="G1044" si="217">SUM(G1045)</f>
        <v>2237.3000000000002</v>
      </c>
    </row>
    <row r="1045" spans="1:7" ht="31.5">
      <c r="A1045" s="85" t="s">
        <v>425</v>
      </c>
      <c r="B1045" s="1"/>
      <c r="C1045" s="1" t="s">
        <v>361</v>
      </c>
      <c r="D1045" s="1" t="s">
        <v>374</v>
      </c>
      <c r="E1045" s="8" t="s">
        <v>1089</v>
      </c>
      <c r="F1045" s="1" t="s">
        <v>526</v>
      </c>
      <c r="G1045" s="127">
        <v>2237.3000000000002</v>
      </c>
    </row>
    <row r="1046" spans="1:7" ht="31.5">
      <c r="A1046" s="85" t="s">
        <v>453</v>
      </c>
      <c r="B1046" s="1"/>
      <c r="C1046" s="1" t="s">
        <v>361</v>
      </c>
      <c r="D1046" s="1" t="s">
        <v>374</v>
      </c>
      <c r="E1046" s="102" t="s">
        <v>1031</v>
      </c>
      <c r="F1046" s="1"/>
      <c r="G1046" s="127">
        <f>G1047+G1050+G1053+G1057</f>
        <v>473586.5</v>
      </c>
    </row>
    <row r="1047" spans="1:7" ht="78.75">
      <c r="A1047" s="85" t="s">
        <v>1090</v>
      </c>
      <c r="B1047" s="1"/>
      <c r="C1047" s="1" t="s">
        <v>361</v>
      </c>
      <c r="D1047" s="1" t="s">
        <v>374</v>
      </c>
      <c r="E1047" s="113" t="s">
        <v>1091</v>
      </c>
      <c r="F1047" s="1"/>
      <c r="G1047" s="127">
        <f>G1048+G1049</f>
        <v>45628.700000000004</v>
      </c>
    </row>
    <row r="1048" spans="1:7" ht="47.25">
      <c r="A1048" s="90" t="s">
        <v>342</v>
      </c>
      <c r="B1048" s="1"/>
      <c r="C1048" s="1" t="s">
        <v>361</v>
      </c>
      <c r="D1048" s="1" t="s">
        <v>374</v>
      </c>
      <c r="E1048" s="113" t="s">
        <v>1091</v>
      </c>
      <c r="F1048" s="1" t="s">
        <v>343</v>
      </c>
      <c r="G1048" s="127">
        <v>43083.9</v>
      </c>
    </row>
    <row r="1049" spans="1:7" ht="31.5">
      <c r="A1049" s="85" t="s">
        <v>344</v>
      </c>
      <c r="B1049" s="1"/>
      <c r="C1049" s="1" t="s">
        <v>361</v>
      </c>
      <c r="D1049" s="1" t="s">
        <v>374</v>
      </c>
      <c r="E1049" s="113" t="s">
        <v>1091</v>
      </c>
      <c r="F1049" s="1" t="s">
        <v>345</v>
      </c>
      <c r="G1049" s="127">
        <v>2544.8000000000002</v>
      </c>
    </row>
    <row r="1050" spans="1:7" ht="63">
      <c r="A1050" s="85" t="s">
        <v>1085</v>
      </c>
      <c r="B1050" s="1"/>
      <c r="C1050" s="1" t="s">
        <v>361</v>
      </c>
      <c r="D1050" s="1" t="s">
        <v>374</v>
      </c>
      <c r="E1050" s="113" t="s">
        <v>1092</v>
      </c>
      <c r="F1050" s="1"/>
      <c r="G1050" s="127">
        <f>G1051+G1052</f>
        <v>285335.2</v>
      </c>
    </row>
    <row r="1051" spans="1:7" ht="47.25">
      <c r="A1051" s="85" t="s">
        <v>342</v>
      </c>
      <c r="B1051" s="1"/>
      <c r="C1051" s="1" t="s">
        <v>361</v>
      </c>
      <c r="D1051" s="1" t="s">
        <v>374</v>
      </c>
      <c r="E1051" s="113" t="s">
        <v>1092</v>
      </c>
      <c r="F1051" s="1" t="s">
        <v>343</v>
      </c>
      <c r="G1051" s="127">
        <v>281951.5</v>
      </c>
    </row>
    <row r="1052" spans="1:7" ht="31.5">
      <c r="A1052" s="85" t="s">
        <v>344</v>
      </c>
      <c r="B1052" s="1"/>
      <c r="C1052" s="1" t="s">
        <v>361</v>
      </c>
      <c r="D1052" s="1" t="s">
        <v>374</v>
      </c>
      <c r="E1052" s="113" t="s">
        <v>1092</v>
      </c>
      <c r="F1052" s="1" t="s">
        <v>345</v>
      </c>
      <c r="G1052" s="127">
        <v>3383.7</v>
      </c>
    </row>
    <row r="1053" spans="1:7">
      <c r="A1053" s="85" t="s">
        <v>1059</v>
      </c>
      <c r="B1053" s="1"/>
      <c r="C1053" s="1" t="s">
        <v>361</v>
      </c>
      <c r="D1053" s="1" t="s">
        <v>374</v>
      </c>
      <c r="E1053" s="9" t="s">
        <v>1093</v>
      </c>
      <c r="F1053" s="9"/>
      <c r="G1053" s="127">
        <f>G1054+G1055+G1056</f>
        <v>130110.79999999999</v>
      </c>
    </row>
    <row r="1054" spans="1:7" ht="47.25">
      <c r="A1054" s="90" t="s">
        <v>342</v>
      </c>
      <c r="B1054" s="1"/>
      <c r="C1054" s="1" t="s">
        <v>361</v>
      </c>
      <c r="D1054" s="1" t="s">
        <v>374</v>
      </c>
      <c r="E1054" s="9" t="s">
        <v>1093</v>
      </c>
      <c r="F1054" s="1" t="s">
        <v>343</v>
      </c>
      <c r="G1054" s="127">
        <v>69053.399999999994</v>
      </c>
    </row>
    <row r="1055" spans="1:7" ht="31.5">
      <c r="A1055" s="85" t="s">
        <v>344</v>
      </c>
      <c r="B1055" s="1"/>
      <c r="C1055" s="1" t="s">
        <v>361</v>
      </c>
      <c r="D1055" s="1" t="s">
        <v>374</v>
      </c>
      <c r="E1055" s="9" t="s">
        <v>1093</v>
      </c>
      <c r="F1055" s="1" t="s">
        <v>345</v>
      </c>
      <c r="G1055" s="127">
        <v>52374.5</v>
      </c>
    </row>
    <row r="1056" spans="1:7">
      <c r="A1056" s="85" t="s">
        <v>354</v>
      </c>
      <c r="B1056" s="1"/>
      <c r="C1056" s="1" t="s">
        <v>361</v>
      </c>
      <c r="D1056" s="1" t="s">
        <v>374</v>
      </c>
      <c r="E1056" s="9" t="s">
        <v>1093</v>
      </c>
      <c r="F1056" s="1" t="s">
        <v>355</v>
      </c>
      <c r="G1056" s="127">
        <v>8682.9</v>
      </c>
    </row>
    <row r="1057" spans="1:7" ht="31.5">
      <c r="A1057" s="85" t="s">
        <v>1072</v>
      </c>
      <c r="B1057" s="1"/>
      <c r="C1057" s="1" t="s">
        <v>361</v>
      </c>
      <c r="D1057" s="1" t="s">
        <v>374</v>
      </c>
      <c r="E1057" s="8" t="s">
        <v>1094</v>
      </c>
      <c r="F1057" s="8"/>
      <c r="G1057" s="127">
        <f>G1058+G1059+G1060</f>
        <v>12511.800000000001</v>
      </c>
    </row>
    <row r="1058" spans="1:7" ht="47.25">
      <c r="A1058" s="90" t="s">
        <v>342</v>
      </c>
      <c r="B1058" s="1"/>
      <c r="C1058" s="1" t="s">
        <v>361</v>
      </c>
      <c r="D1058" s="1" t="s">
        <v>374</v>
      </c>
      <c r="E1058" s="8" t="s">
        <v>1094</v>
      </c>
      <c r="F1058" s="8">
        <v>100</v>
      </c>
      <c r="G1058" s="127">
        <v>6768.4</v>
      </c>
    </row>
    <row r="1059" spans="1:7" ht="31.5">
      <c r="A1059" s="85" t="s">
        <v>344</v>
      </c>
      <c r="B1059" s="1"/>
      <c r="C1059" s="1" t="s">
        <v>361</v>
      </c>
      <c r="D1059" s="1" t="s">
        <v>374</v>
      </c>
      <c r="E1059" s="8" t="s">
        <v>1094</v>
      </c>
      <c r="F1059" s="8">
        <v>200</v>
      </c>
      <c r="G1059" s="127">
        <v>4687.3</v>
      </c>
    </row>
    <row r="1060" spans="1:7">
      <c r="A1060" s="85" t="s">
        <v>354</v>
      </c>
      <c r="B1060" s="1"/>
      <c r="C1060" s="1" t="s">
        <v>361</v>
      </c>
      <c r="D1060" s="1" t="s">
        <v>374</v>
      </c>
      <c r="E1060" s="8" t="s">
        <v>1094</v>
      </c>
      <c r="F1060" s="8">
        <v>800</v>
      </c>
      <c r="G1060" s="127">
        <v>1056.0999999999999</v>
      </c>
    </row>
    <row r="1061" spans="1:7">
      <c r="A1061" s="116" t="s">
        <v>1095</v>
      </c>
      <c r="B1061" s="1"/>
      <c r="C1061" s="1" t="s">
        <v>361</v>
      </c>
      <c r="D1061" s="1" t="s">
        <v>374</v>
      </c>
      <c r="E1061" s="102" t="s">
        <v>1096</v>
      </c>
      <c r="F1061" s="1"/>
      <c r="G1061" s="127">
        <f>G1064+G1062</f>
        <v>1381.9</v>
      </c>
    </row>
    <row r="1062" spans="1:7" ht="47.25" hidden="1">
      <c r="A1062" s="85" t="s">
        <v>1097</v>
      </c>
      <c r="B1062" s="1"/>
      <c r="C1062" s="1" t="s">
        <v>361</v>
      </c>
      <c r="D1062" s="1" t="s">
        <v>374</v>
      </c>
      <c r="E1062" s="102" t="s">
        <v>1098</v>
      </c>
      <c r="F1062" s="1"/>
      <c r="G1062" s="127">
        <f t="shared" ref="G1062" si="218">SUM(G1063)</f>
        <v>0</v>
      </c>
    </row>
    <row r="1063" spans="1:7" ht="31.5" hidden="1">
      <c r="A1063" s="85" t="s">
        <v>344</v>
      </c>
      <c r="B1063" s="1"/>
      <c r="C1063" s="1" t="s">
        <v>361</v>
      </c>
      <c r="D1063" s="1" t="s">
        <v>374</v>
      </c>
      <c r="E1063" s="102" t="s">
        <v>1098</v>
      </c>
      <c r="F1063" s="1" t="s">
        <v>345</v>
      </c>
      <c r="G1063" s="127"/>
    </row>
    <row r="1064" spans="1:7" ht="31.5">
      <c r="A1064" s="85" t="s">
        <v>1099</v>
      </c>
      <c r="B1064" s="1"/>
      <c r="C1064" s="1" t="s">
        <v>361</v>
      </c>
      <c r="D1064" s="1" t="s">
        <v>374</v>
      </c>
      <c r="E1064" s="102" t="s">
        <v>1100</v>
      </c>
      <c r="F1064" s="1"/>
      <c r="G1064" s="127">
        <f t="shared" ref="G1064" si="219">G1065</f>
        <v>1381.9</v>
      </c>
    </row>
    <row r="1065" spans="1:7" ht="31.5">
      <c r="A1065" s="85" t="s">
        <v>425</v>
      </c>
      <c r="B1065" s="1"/>
      <c r="C1065" s="1" t="s">
        <v>361</v>
      </c>
      <c r="D1065" s="1" t="s">
        <v>374</v>
      </c>
      <c r="E1065" s="102" t="s">
        <v>1100</v>
      </c>
      <c r="F1065" s="1" t="s">
        <v>526</v>
      </c>
      <c r="G1065" s="127">
        <v>1381.9</v>
      </c>
    </row>
    <row r="1066" spans="1:7" hidden="1">
      <c r="A1066" s="85" t="s">
        <v>1101</v>
      </c>
      <c r="B1066" s="1"/>
      <c r="C1066" s="1" t="s">
        <v>361</v>
      </c>
      <c r="D1066" s="1" t="s">
        <v>374</v>
      </c>
      <c r="E1066" s="102" t="s">
        <v>1102</v>
      </c>
      <c r="F1066" s="1"/>
      <c r="G1066" s="127">
        <f t="shared" ref="G1066" si="220">SUM(G1067)</f>
        <v>0</v>
      </c>
    </row>
    <row r="1067" spans="1:7" ht="78.75" hidden="1">
      <c r="A1067" s="85" t="s">
        <v>1103</v>
      </c>
      <c r="B1067" s="1"/>
      <c r="C1067" s="1" t="s">
        <v>361</v>
      </c>
      <c r="D1067" s="1" t="s">
        <v>374</v>
      </c>
      <c r="E1067" s="102" t="s">
        <v>1104</v>
      </c>
      <c r="F1067" s="1"/>
      <c r="G1067" s="127">
        <f>G1069+G1068</f>
        <v>0</v>
      </c>
    </row>
    <row r="1068" spans="1:7" ht="31.5" hidden="1">
      <c r="A1068" s="85" t="s">
        <v>344</v>
      </c>
      <c r="B1068" s="1"/>
      <c r="C1068" s="1" t="s">
        <v>361</v>
      </c>
      <c r="D1068" s="1" t="s">
        <v>374</v>
      </c>
      <c r="E1068" s="102" t="s">
        <v>1104</v>
      </c>
      <c r="F1068" s="1" t="s">
        <v>345</v>
      </c>
      <c r="G1068" s="127"/>
    </row>
    <row r="1069" spans="1:7" ht="31.5" hidden="1">
      <c r="A1069" s="85" t="s">
        <v>425</v>
      </c>
      <c r="B1069" s="1"/>
      <c r="C1069" s="1" t="s">
        <v>361</v>
      </c>
      <c r="D1069" s="1" t="s">
        <v>374</v>
      </c>
      <c r="E1069" s="102" t="s">
        <v>1104</v>
      </c>
      <c r="F1069" s="1" t="s">
        <v>526</v>
      </c>
      <c r="G1069" s="127"/>
    </row>
    <row r="1070" spans="1:7" ht="47.25">
      <c r="A1070" s="85" t="s">
        <v>1047</v>
      </c>
      <c r="B1070" s="1"/>
      <c r="C1070" s="1" t="s">
        <v>361</v>
      </c>
      <c r="D1070" s="1" t="s">
        <v>374</v>
      </c>
      <c r="E1070" s="9" t="s">
        <v>1048</v>
      </c>
      <c r="F1070" s="1"/>
      <c r="G1070" s="127">
        <f t="shared" ref="G1070" si="221">G1071+G1076</f>
        <v>22706.7</v>
      </c>
    </row>
    <row r="1071" spans="1:7">
      <c r="A1071" s="85" t="s">
        <v>419</v>
      </c>
      <c r="B1071" s="1"/>
      <c r="C1071" s="1" t="s">
        <v>361</v>
      </c>
      <c r="D1071" s="1" t="s">
        <v>374</v>
      </c>
      <c r="E1071" s="9" t="s">
        <v>1049</v>
      </c>
      <c r="F1071" s="1"/>
      <c r="G1071" s="127">
        <f t="shared" ref="G1071" si="222">SUM(G1072:G1074)</f>
        <v>22706.7</v>
      </c>
    </row>
    <row r="1072" spans="1:7" ht="31.5">
      <c r="A1072" s="85" t="s">
        <v>344</v>
      </c>
      <c r="B1072" s="1"/>
      <c r="C1072" s="1" t="s">
        <v>361</v>
      </c>
      <c r="D1072" s="1" t="s">
        <v>374</v>
      </c>
      <c r="E1072" s="9" t="s">
        <v>1049</v>
      </c>
      <c r="F1072" s="1" t="s">
        <v>345</v>
      </c>
      <c r="G1072" s="127">
        <v>9714.6</v>
      </c>
    </row>
    <row r="1073" spans="1:7" ht="31.5">
      <c r="A1073" s="85" t="s">
        <v>425</v>
      </c>
      <c r="B1073" s="1"/>
      <c r="C1073" s="1" t="s">
        <v>361</v>
      </c>
      <c r="D1073" s="1" t="s">
        <v>374</v>
      </c>
      <c r="E1073" s="9" t="s">
        <v>1049</v>
      </c>
      <c r="F1073" s="1" t="s">
        <v>526</v>
      </c>
      <c r="G1073" s="127">
        <v>12992.1</v>
      </c>
    </row>
    <row r="1074" spans="1:7" ht="31.5" hidden="1">
      <c r="A1074" s="85" t="s">
        <v>1105</v>
      </c>
      <c r="B1074" s="1"/>
      <c r="C1074" s="1" t="s">
        <v>361</v>
      </c>
      <c r="D1074" s="1" t="s">
        <v>374</v>
      </c>
      <c r="E1074" s="9" t="s">
        <v>1106</v>
      </c>
      <c r="F1074" s="1"/>
      <c r="G1074" s="127">
        <f>G1075</f>
        <v>0</v>
      </c>
    </row>
    <row r="1075" spans="1:7" ht="31.5" hidden="1">
      <c r="A1075" s="85" t="s">
        <v>344</v>
      </c>
      <c r="B1075" s="1"/>
      <c r="C1075" s="1" t="s">
        <v>361</v>
      </c>
      <c r="D1075" s="1" t="s">
        <v>374</v>
      </c>
      <c r="E1075" s="9" t="s">
        <v>1106</v>
      </c>
      <c r="F1075" s="1" t="s">
        <v>345</v>
      </c>
      <c r="G1075" s="127"/>
    </row>
    <row r="1076" spans="1:7" hidden="1">
      <c r="A1076" s="92" t="s">
        <v>428</v>
      </c>
      <c r="B1076" s="1"/>
      <c r="C1076" s="1" t="s">
        <v>361</v>
      </c>
      <c r="D1076" s="1" t="s">
        <v>374</v>
      </c>
      <c r="E1076" s="9" t="s">
        <v>1052</v>
      </c>
      <c r="F1076" s="1"/>
      <c r="G1076" s="127">
        <f t="shared" ref="G1076" si="223">G1077</f>
        <v>0</v>
      </c>
    </row>
    <row r="1077" spans="1:7" hidden="1">
      <c r="A1077" s="85" t="s">
        <v>657</v>
      </c>
      <c r="B1077" s="1"/>
      <c r="C1077" s="1" t="s">
        <v>361</v>
      </c>
      <c r="D1077" s="1" t="s">
        <v>374</v>
      </c>
      <c r="E1077" s="9" t="s">
        <v>1107</v>
      </c>
      <c r="F1077" s="1"/>
      <c r="G1077" s="127">
        <f t="shared" ref="G1077:G1078" si="224">SUM(G1078)</f>
        <v>0</v>
      </c>
    </row>
    <row r="1078" spans="1:7" ht="31.5" hidden="1">
      <c r="A1078" s="85" t="s">
        <v>1105</v>
      </c>
      <c r="B1078" s="1"/>
      <c r="C1078" s="1" t="s">
        <v>361</v>
      </c>
      <c r="D1078" s="1" t="s">
        <v>374</v>
      </c>
      <c r="E1078" s="9" t="s">
        <v>1108</v>
      </c>
      <c r="F1078" s="1"/>
      <c r="G1078" s="127">
        <f t="shared" si="224"/>
        <v>0</v>
      </c>
    </row>
    <row r="1079" spans="1:7" ht="31.5" hidden="1">
      <c r="A1079" s="85" t="s">
        <v>425</v>
      </c>
      <c r="B1079" s="1"/>
      <c r="C1079" s="1" t="s">
        <v>361</v>
      </c>
      <c r="D1079" s="1" t="s">
        <v>374</v>
      </c>
      <c r="E1079" s="9" t="s">
        <v>1108</v>
      </c>
      <c r="F1079" s="1" t="s">
        <v>526</v>
      </c>
      <c r="G1079" s="127"/>
    </row>
    <row r="1080" spans="1:7" ht="31.5">
      <c r="A1080" s="85" t="s">
        <v>1109</v>
      </c>
      <c r="B1080" s="1"/>
      <c r="C1080" s="1" t="s">
        <v>361</v>
      </c>
      <c r="D1080" s="1" t="s">
        <v>374</v>
      </c>
      <c r="E1080" s="9" t="s">
        <v>1110</v>
      </c>
      <c r="F1080" s="1"/>
      <c r="G1080" s="127">
        <f t="shared" ref="G1080:G1081" si="225">G1081</f>
        <v>70</v>
      </c>
    </row>
    <row r="1081" spans="1:7">
      <c r="A1081" s="85" t="s">
        <v>419</v>
      </c>
      <c r="B1081" s="1"/>
      <c r="C1081" s="1" t="s">
        <v>361</v>
      </c>
      <c r="D1081" s="1" t="s">
        <v>374</v>
      </c>
      <c r="E1081" s="9" t="s">
        <v>1111</v>
      </c>
      <c r="F1081" s="1"/>
      <c r="G1081" s="127">
        <f t="shared" si="225"/>
        <v>70</v>
      </c>
    </row>
    <row r="1082" spans="1:7" ht="31.5">
      <c r="A1082" s="85" t="s">
        <v>344</v>
      </c>
      <c r="B1082" s="1"/>
      <c r="C1082" s="1" t="s">
        <v>361</v>
      </c>
      <c r="D1082" s="1" t="s">
        <v>374</v>
      </c>
      <c r="E1082" s="9" t="s">
        <v>1111</v>
      </c>
      <c r="F1082" s="1" t="s">
        <v>345</v>
      </c>
      <c r="G1082" s="127">
        <v>70</v>
      </c>
    </row>
    <row r="1083" spans="1:7">
      <c r="A1083" s="85" t="s">
        <v>1112</v>
      </c>
      <c r="B1083" s="1"/>
      <c r="C1083" s="1" t="s">
        <v>361</v>
      </c>
      <c r="D1083" s="1" t="s">
        <v>337</v>
      </c>
      <c r="E1083" s="1"/>
      <c r="F1083" s="1"/>
      <c r="G1083" s="127">
        <f>G1084</f>
        <v>116480.70000000001</v>
      </c>
    </row>
    <row r="1084" spans="1:7" ht="31.5">
      <c r="A1084" s="85" t="s">
        <v>794</v>
      </c>
      <c r="B1084" s="1"/>
      <c r="C1084" s="1" t="s">
        <v>361</v>
      </c>
      <c r="D1084" s="1" t="s">
        <v>337</v>
      </c>
      <c r="E1084" s="113" t="s">
        <v>795</v>
      </c>
      <c r="F1084" s="1"/>
      <c r="G1084" s="127">
        <f t="shared" ref="G1084" si="226">SUM(G1085)+G1101</f>
        <v>116480.70000000001</v>
      </c>
    </row>
    <row r="1085" spans="1:7" ht="31.5">
      <c r="A1085" s="85" t="s">
        <v>1066</v>
      </c>
      <c r="B1085" s="1"/>
      <c r="C1085" s="1" t="s">
        <v>361</v>
      </c>
      <c r="D1085" s="1" t="s">
        <v>337</v>
      </c>
      <c r="E1085" s="9" t="s">
        <v>1013</v>
      </c>
      <c r="F1085" s="1"/>
      <c r="G1085" s="127">
        <f t="shared" ref="G1085" si="227">SUM(G1086+G1089)+G1098+G1092+G1095</f>
        <v>116150.1</v>
      </c>
    </row>
    <row r="1086" spans="1:7">
      <c r="A1086" s="85" t="s">
        <v>419</v>
      </c>
      <c r="B1086" s="1"/>
      <c r="C1086" s="1" t="s">
        <v>361</v>
      </c>
      <c r="D1086" s="1" t="s">
        <v>337</v>
      </c>
      <c r="E1086" s="102" t="s">
        <v>1014</v>
      </c>
      <c r="F1086" s="1"/>
      <c r="G1086" s="127">
        <f t="shared" ref="G1086:G1087" si="228">G1087</f>
        <v>5173.3</v>
      </c>
    </row>
    <row r="1087" spans="1:7">
      <c r="A1087" s="85" t="s">
        <v>1113</v>
      </c>
      <c r="B1087" s="1"/>
      <c r="C1087" s="1" t="s">
        <v>361</v>
      </c>
      <c r="D1087" s="1" t="s">
        <v>337</v>
      </c>
      <c r="E1087" s="113" t="s">
        <v>1114</v>
      </c>
      <c r="F1087" s="1"/>
      <c r="G1087" s="127">
        <f t="shared" si="228"/>
        <v>5173.3</v>
      </c>
    </row>
    <row r="1088" spans="1:7" ht="31.5">
      <c r="A1088" s="85" t="s">
        <v>425</v>
      </c>
      <c r="B1088" s="1"/>
      <c r="C1088" s="1" t="s">
        <v>361</v>
      </c>
      <c r="D1088" s="1" t="s">
        <v>337</v>
      </c>
      <c r="E1088" s="113" t="s">
        <v>1114</v>
      </c>
      <c r="F1088" s="1" t="s">
        <v>526</v>
      </c>
      <c r="G1088" s="127">
        <v>5173.3</v>
      </c>
    </row>
    <row r="1089" spans="1:7" ht="47.25">
      <c r="A1089" s="85" t="s">
        <v>426</v>
      </c>
      <c r="B1089" s="1"/>
      <c r="C1089" s="1" t="s">
        <v>361</v>
      </c>
      <c r="D1089" s="1" t="s">
        <v>337</v>
      </c>
      <c r="E1089" s="102" t="s">
        <v>1084</v>
      </c>
      <c r="F1089" s="1"/>
      <c r="G1089" s="127">
        <f>SUM(G1090)</f>
        <v>110976.8</v>
      </c>
    </row>
    <row r="1090" spans="1:7">
      <c r="A1090" s="85" t="s">
        <v>1113</v>
      </c>
      <c r="B1090" s="1"/>
      <c r="C1090" s="1" t="s">
        <v>361</v>
      </c>
      <c r="D1090" s="1" t="s">
        <v>337</v>
      </c>
      <c r="E1090" s="102" t="s">
        <v>1115</v>
      </c>
      <c r="F1090" s="1"/>
      <c r="G1090" s="127">
        <f>G1091</f>
        <v>110976.8</v>
      </c>
    </row>
    <row r="1091" spans="1:7" ht="31.5">
      <c r="A1091" s="85" t="s">
        <v>425</v>
      </c>
      <c r="B1091" s="1"/>
      <c r="C1091" s="1" t="s">
        <v>361</v>
      </c>
      <c r="D1091" s="1" t="s">
        <v>337</v>
      </c>
      <c r="E1091" s="102" t="s">
        <v>1115</v>
      </c>
      <c r="F1091" s="1" t="s">
        <v>526</v>
      </c>
      <c r="G1091" s="127">
        <v>110976.8</v>
      </c>
    </row>
    <row r="1092" spans="1:7" ht="31.5" hidden="1">
      <c r="A1092" s="85" t="s">
        <v>650</v>
      </c>
      <c r="B1092" s="1"/>
      <c r="C1092" s="1" t="s">
        <v>361</v>
      </c>
      <c r="D1092" s="1" t="s">
        <v>337</v>
      </c>
      <c r="E1092" s="102" t="s">
        <v>1026</v>
      </c>
      <c r="F1092" s="1"/>
      <c r="G1092" s="127">
        <f t="shared" ref="G1092:G1093" si="229">SUM(G1093)</f>
        <v>0</v>
      </c>
    </row>
    <row r="1093" spans="1:7" ht="31.5" hidden="1">
      <c r="A1093" s="85" t="s">
        <v>1019</v>
      </c>
      <c r="B1093" s="1"/>
      <c r="C1093" s="1" t="s">
        <v>361</v>
      </c>
      <c r="D1093" s="1" t="s">
        <v>337</v>
      </c>
      <c r="E1093" s="8" t="s">
        <v>1027</v>
      </c>
      <c r="F1093" s="1"/>
      <c r="G1093" s="127">
        <f t="shared" si="229"/>
        <v>0</v>
      </c>
    </row>
    <row r="1094" spans="1:7" ht="31.5" hidden="1">
      <c r="A1094" s="85" t="s">
        <v>425</v>
      </c>
      <c r="B1094" s="1"/>
      <c r="C1094" s="1" t="s">
        <v>361</v>
      </c>
      <c r="D1094" s="1" t="s">
        <v>337</v>
      </c>
      <c r="E1094" s="8" t="s">
        <v>1027</v>
      </c>
      <c r="F1094" s="1" t="s">
        <v>526</v>
      </c>
      <c r="G1094" s="127"/>
    </row>
    <row r="1095" spans="1:7" hidden="1">
      <c r="A1095" s="85" t="s">
        <v>1028</v>
      </c>
      <c r="B1095" s="1"/>
      <c r="C1095" s="1" t="s">
        <v>361</v>
      </c>
      <c r="D1095" s="1" t="s">
        <v>337</v>
      </c>
      <c r="E1095" s="8" t="s">
        <v>1029</v>
      </c>
      <c r="F1095" s="1"/>
      <c r="G1095" s="127">
        <v>0</v>
      </c>
    </row>
    <row r="1096" spans="1:7" hidden="1">
      <c r="A1096" s="85" t="s">
        <v>1113</v>
      </c>
      <c r="B1096" s="1"/>
      <c r="C1096" s="1" t="s">
        <v>361</v>
      </c>
      <c r="D1096" s="1" t="s">
        <v>337</v>
      </c>
      <c r="E1096" s="8" t="s">
        <v>1116</v>
      </c>
      <c r="F1096" s="1"/>
      <c r="G1096" s="127">
        <f t="shared" ref="G1096" si="230">SUM(G1097)</f>
        <v>0</v>
      </c>
    </row>
    <row r="1097" spans="1:7" ht="31.5" hidden="1">
      <c r="A1097" s="85" t="s">
        <v>425</v>
      </c>
      <c r="B1097" s="1"/>
      <c r="C1097" s="1" t="s">
        <v>361</v>
      </c>
      <c r="D1097" s="1" t="s">
        <v>337</v>
      </c>
      <c r="E1097" s="8" t="s">
        <v>1116</v>
      </c>
      <c r="F1097" s="1" t="s">
        <v>526</v>
      </c>
      <c r="G1097" s="127"/>
    </row>
    <row r="1098" spans="1:7" hidden="1">
      <c r="A1098" s="85" t="s">
        <v>1117</v>
      </c>
      <c r="B1098" s="1"/>
      <c r="C1098" s="1" t="s">
        <v>361</v>
      </c>
      <c r="D1098" s="1" t="s">
        <v>337</v>
      </c>
      <c r="E1098" s="8" t="s">
        <v>1118</v>
      </c>
      <c r="F1098" s="8"/>
      <c r="G1098" s="127">
        <f t="shared" ref="G1098:G1099" si="231">G1099</f>
        <v>0</v>
      </c>
    </row>
    <row r="1099" spans="1:7" ht="31.5" hidden="1">
      <c r="A1099" s="85" t="s">
        <v>1119</v>
      </c>
      <c r="B1099" s="1"/>
      <c r="C1099" s="1" t="s">
        <v>361</v>
      </c>
      <c r="D1099" s="117" t="s">
        <v>337</v>
      </c>
      <c r="E1099" s="102" t="s">
        <v>1120</v>
      </c>
      <c r="F1099" s="1"/>
      <c r="G1099" s="127">
        <f t="shared" si="231"/>
        <v>0</v>
      </c>
    </row>
    <row r="1100" spans="1:7" ht="31.5" hidden="1">
      <c r="A1100" s="85" t="s">
        <v>425</v>
      </c>
      <c r="B1100" s="1"/>
      <c r="C1100" s="1" t="s">
        <v>361</v>
      </c>
      <c r="D1100" s="117" t="s">
        <v>337</v>
      </c>
      <c r="E1100" s="102" t="s">
        <v>1120</v>
      </c>
      <c r="F1100" s="1" t="s">
        <v>526</v>
      </c>
      <c r="G1100" s="127"/>
    </row>
    <row r="1101" spans="1:7" ht="47.25">
      <c r="A1101" s="85" t="s">
        <v>1047</v>
      </c>
      <c r="B1101" s="1"/>
      <c r="C1101" s="1" t="s">
        <v>361</v>
      </c>
      <c r="D1101" s="1" t="s">
        <v>337</v>
      </c>
      <c r="E1101" s="9" t="s">
        <v>1048</v>
      </c>
      <c r="F1101" s="1"/>
      <c r="G1101" s="127">
        <f t="shared" ref="G1101" si="232">SUM(G1102)+G1104</f>
        <v>330.6</v>
      </c>
    </row>
    <row r="1102" spans="1:7">
      <c r="A1102" s="85" t="s">
        <v>419</v>
      </c>
      <c r="B1102" s="1"/>
      <c r="C1102" s="1" t="s">
        <v>361</v>
      </c>
      <c r="D1102" s="1" t="s">
        <v>337</v>
      </c>
      <c r="E1102" s="9" t="s">
        <v>1049</v>
      </c>
      <c r="F1102" s="1"/>
      <c r="G1102" s="127">
        <f t="shared" ref="G1102" si="233">SUM(G1103)</f>
        <v>330.6</v>
      </c>
    </row>
    <row r="1103" spans="1:7" ht="31.5">
      <c r="A1103" s="85" t="s">
        <v>425</v>
      </c>
      <c r="B1103" s="1"/>
      <c r="C1103" s="1" t="s">
        <v>361</v>
      </c>
      <c r="D1103" s="1" t="s">
        <v>337</v>
      </c>
      <c r="E1103" s="9" t="s">
        <v>1049</v>
      </c>
      <c r="F1103" s="1" t="s">
        <v>526</v>
      </c>
      <c r="G1103" s="127">
        <v>330.6</v>
      </c>
    </row>
    <row r="1104" spans="1:7" hidden="1">
      <c r="A1104" s="85" t="s">
        <v>428</v>
      </c>
      <c r="B1104" s="1"/>
      <c r="C1104" s="1" t="s">
        <v>361</v>
      </c>
      <c r="D1104" s="1" t="s">
        <v>337</v>
      </c>
      <c r="E1104" s="8" t="s">
        <v>1052</v>
      </c>
      <c r="F1104" s="8"/>
      <c r="G1104" s="127">
        <f>G1106</f>
        <v>0</v>
      </c>
    </row>
    <row r="1105" spans="1:7" ht="31.5" hidden="1">
      <c r="A1105" s="85" t="s">
        <v>1053</v>
      </c>
      <c r="B1105" s="1"/>
      <c r="C1105" s="1" t="s">
        <v>361</v>
      </c>
      <c r="D1105" s="1" t="s">
        <v>337</v>
      </c>
      <c r="E1105" s="9" t="s">
        <v>1054</v>
      </c>
      <c r="F1105" s="8"/>
      <c r="G1105" s="127">
        <f t="shared" ref="G1105:G1106" si="234">SUM(G1106)</f>
        <v>0</v>
      </c>
    </row>
    <row r="1106" spans="1:7" ht="31.5" hidden="1">
      <c r="A1106" s="92" t="s">
        <v>1121</v>
      </c>
      <c r="B1106" s="1"/>
      <c r="C1106" s="1" t="s">
        <v>361</v>
      </c>
      <c r="D1106" s="1" t="s">
        <v>337</v>
      </c>
      <c r="E1106" s="9" t="s">
        <v>1122</v>
      </c>
      <c r="F1106" s="114"/>
      <c r="G1106" s="134">
        <f t="shared" si="234"/>
        <v>0</v>
      </c>
    </row>
    <row r="1107" spans="1:7" ht="31.5" hidden="1">
      <c r="A1107" s="85" t="s">
        <v>425</v>
      </c>
      <c r="B1107" s="1"/>
      <c r="C1107" s="1" t="s">
        <v>361</v>
      </c>
      <c r="D1107" s="1" t="s">
        <v>337</v>
      </c>
      <c r="E1107" s="9" t="s">
        <v>1122</v>
      </c>
      <c r="F1107" s="114" t="s">
        <v>526</v>
      </c>
      <c r="G1107" s="134"/>
    </row>
    <row r="1108" spans="1:7">
      <c r="A1108" s="90" t="s">
        <v>362</v>
      </c>
      <c r="B1108" s="1"/>
      <c r="C1108" s="1" t="s">
        <v>361</v>
      </c>
      <c r="D1108" s="1" t="s">
        <v>363</v>
      </c>
      <c r="E1108" s="9"/>
      <c r="F1108" s="114"/>
      <c r="G1108" s="134">
        <f t="shared" ref="G1108" si="235">SUM(G1109)+G1110</f>
        <v>110.6</v>
      </c>
    </row>
    <row r="1109" spans="1:7" ht="31.5">
      <c r="A1109" s="85" t="s">
        <v>794</v>
      </c>
      <c r="B1109" s="1"/>
      <c r="C1109" s="1" t="s">
        <v>361</v>
      </c>
      <c r="D1109" s="1" t="s">
        <v>363</v>
      </c>
      <c r="E1109" s="9" t="s">
        <v>795</v>
      </c>
      <c r="F1109" s="114"/>
      <c r="G1109" s="134">
        <f>SUM(G1114)</f>
        <v>30.6</v>
      </c>
    </row>
    <row r="1110" spans="1:7" ht="31.5">
      <c r="A1110" s="85" t="s">
        <v>1066</v>
      </c>
      <c r="B1110" s="1"/>
      <c r="C1110" s="1" t="s">
        <v>361</v>
      </c>
      <c r="D1110" s="1" t="s">
        <v>363</v>
      </c>
      <c r="E1110" s="9" t="s">
        <v>1013</v>
      </c>
      <c r="F1110" s="114"/>
      <c r="G1110" s="134">
        <f t="shared" ref="G1110:G1112" si="236">SUM(G1111)</f>
        <v>80</v>
      </c>
    </row>
    <row r="1111" spans="1:7">
      <c r="A1111" s="85" t="s">
        <v>419</v>
      </c>
      <c r="B1111" s="1"/>
      <c r="C1111" s="1" t="s">
        <v>361</v>
      </c>
      <c r="D1111" s="1" t="s">
        <v>363</v>
      </c>
      <c r="E1111" s="9" t="s">
        <v>1014</v>
      </c>
      <c r="F1111" s="114"/>
      <c r="G1111" s="134">
        <f t="shared" si="236"/>
        <v>80</v>
      </c>
    </row>
    <row r="1112" spans="1:7">
      <c r="A1112" s="85" t="s">
        <v>1059</v>
      </c>
      <c r="B1112" s="1"/>
      <c r="C1112" s="1" t="s">
        <v>361</v>
      </c>
      <c r="D1112" s="1" t="s">
        <v>363</v>
      </c>
      <c r="E1112" s="9" t="s">
        <v>1067</v>
      </c>
      <c r="F1112" s="114"/>
      <c r="G1112" s="134">
        <f t="shared" si="236"/>
        <v>80</v>
      </c>
    </row>
    <row r="1113" spans="1:7" ht="31.5">
      <c r="A1113" s="85" t="s">
        <v>425</v>
      </c>
      <c r="B1113" s="1"/>
      <c r="C1113" s="1" t="s">
        <v>361</v>
      </c>
      <c r="D1113" s="1" t="s">
        <v>363</v>
      </c>
      <c r="E1113" s="9" t="s">
        <v>1067</v>
      </c>
      <c r="F1113" s="114" t="s">
        <v>526</v>
      </c>
      <c r="G1113" s="134">
        <v>80</v>
      </c>
    </row>
    <row r="1114" spans="1:7" ht="47.25">
      <c r="A1114" s="85" t="s">
        <v>1123</v>
      </c>
      <c r="B1114" s="1"/>
      <c r="C1114" s="1" t="s">
        <v>361</v>
      </c>
      <c r="D1114" s="1" t="s">
        <v>363</v>
      </c>
      <c r="E1114" s="9" t="s">
        <v>1124</v>
      </c>
      <c r="F1114" s="114"/>
      <c r="G1114" s="134">
        <f t="shared" ref="G1114" si="237">SUM(G1115)+G1117</f>
        <v>30.6</v>
      </c>
    </row>
    <row r="1115" spans="1:7" ht="31.5">
      <c r="A1115" s="92" t="s">
        <v>1125</v>
      </c>
      <c r="B1115" s="1"/>
      <c r="C1115" s="1" t="s">
        <v>361</v>
      </c>
      <c r="D1115" s="1" t="s">
        <v>363</v>
      </c>
      <c r="E1115" s="9" t="s">
        <v>1126</v>
      </c>
      <c r="F1115" s="114"/>
      <c r="G1115" s="134">
        <f t="shared" ref="G1115" si="238">SUM(G1116)</f>
        <v>8</v>
      </c>
    </row>
    <row r="1116" spans="1:7" ht="31.5">
      <c r="A1116" s="85" t="s">
        <v>344</v>
      </c>
      <c r="B1116" s="1"/>
      <c r="C1116" s="1" t="s">
        <v>361</v>
      </c>
      <c r="D1116" s="1" t="s">
        <v>363</v>
      </c>
      <c r="E1116" s="9" t="s">
        <v>1126</v>
      </c>
      <c r="F1116" s="114" t="s">
        <v>345</v>
      </c>
      <c r="G1116" s="134">
        <v>8</v>
      </c>
    </row>
    <row r="1117" spans="1:7" ht="31.5">
      <c r="A1117" s="118" t="s">
        <v>453</v>
      </c>
      <c r="B1117" s="1"/>
      <c r="C1117" s="1" t="s">
        <v>361</v>
      </c>
      <c r="D1117" s="1" t="s">
        <v>363</v>
      </c>
      <c r="E1117" s="9" t="s">
        <v>1127</v>
      </c>
      <c r="F1117" s="114"/>
      <c r="G1117" s="134">
        <f t="shared" ref="G1117:G1118" si="239">SUM(G1118)</f>
        <v>22.6</v>
      </c>
    </row>
    <row r="1118" spans="1:7">
      <c r="A1118" s="93" t="s">
        <v>1128</v>
      </c>
      <c r="B1118" s="1"/>
      <c r="C1118" s="1" t="s">
        <v>361</v>
      </c>
      <c r="D1118" s="1" t="s">
        <v>363</v>
      </c>
      <c r="E1118" s="9" t="s">
        <v>1129</v>
      </c>
      <c r="F1118" s="114"/>
      <c r="G1118" s="134">
        <f t="shared" si="239"/>
        <v>22.6</v>
      </c>
    </row>
    <row r="1119" spans="1:7" ht="31.5">
      <c r="A1119" s="85" t="s">
        <v>344</v>
      </c>
      <c r="B1119" s="1"/>
      <c r="C1119" s="1" t="s">
        <v>361</v>
      </c>
      <c r="D1119" s="1" t="s">
        <v>363</v>
      </c>
      <c r="E1119" s="9" t="s">
        <v>1129</v>
      </c>
      <c r="F1119" s="114" t="s">
        <v>345</v>
      </c>
      <c r="G1119" s="134">
        <v>22.6</v>
      </c>
    </row>
    <row r="1120" spans="1:7">
      <c r="A1120" s="85" t="s">
        <v>793</v>
      </c>
      <c r="B1120" s="1"/>
      <c r="C1120" s="1" t="s">
        <v>361</v>
      </c>
      <c r="D1120" s="1" t="s">
        <v>361</v>
      </c>
      <c r="E1120" s="1"/>
      <c r="F1120" s="1"/>
      <c r="G1120" s="127">
        <f>G1121+G1128+G1131</f>
        <v>26174.200000000004</v>
      </c>
    </row>
    <row r="1121" spans="1:7" ht="31.5">
      <c r="A1121" s="85" t="s">
        <v>1130</v>
      </c>
      <c r="B1121" s="86"/>
      <c r="C1121" s="86" t="s">
        <v>361</v>
      </c>
      <c r="D1121" s="86" t="s">
        <v>361</v>
      </c>
      <c r="E1121" s="86" t="s">
        <v>1131</v>
      </c>
      <c r="F1121" s="86"/>
      <c r="G1121" s="128">
        <f t="shared" ref="G1121" si="240">SUM(G1122+G1125)</f>
        <v>78</v>
      </c>
    </row>
    <row r="1122" spans="1:7" ht="31.5">
      <c r="A1122" s="85" t="s">
        <v>1132</v>
      </c>
      <c r="B1122" s="86"/>
      <c r="C1122" s="86" t="s">
        <v>361</v>
      </c>
      <c r="D1122" s="86" t="s">
        <v>361</v>
      </c>
      <c r="E1122" s="86" t="s">
        <v>1133</v>
      </c>
      <c r="F1122" s="86"/>
      <c r="G1122" s="128">
        <f t="shared" ref="G1122:G1123" si="241">SUM(G1123)</f>
        <v>20.2</v>
      </c>
    </row>
    <row r="1123" spans="1:7">
      <c r="A1123" s="85" t="s">
        <v>419</v>
      </c>
      <c r="B1123" s="86"/>
      <c r="C1123" s="86" t="s">
        <v>361</v>
      </c>
      <c r="D1123" s="86" t="s">
        <v>361</v>
      </c>
      <c r="E1123" s="86" t="s">
        <v>1134</v>
      </c>
      <c r="F1123" s="86"/>
      <c r="G1123" s="128">
        <f t="shared" si="241"/>
        <v>20.2</v>
      </c>
    </row>
    <row r="1124" spans="1:7" ht="31.5">
      <c r="A1124" s="85" t="s">
        <v>344</v>
      </c>
      <c r="B1124" s="86"/>
      <c r="C1124" s="86" t="s">
        <v>361</v>
      </c>
      <c r="D1124" s="86" t="s">
        <v>361</v>
      </c>
      <c r="E1124" s="86" t="s">
        <v>1134</v>
      </c>
      <c r="F1124" s="86" t="s">
        <v>345</v>
      </c>
      <c r="G1124" s="128">
        <v>20.2</v>
      </c>
    </row>
    <row r="1125" spans="1:7" ht="31.5">
      <c r="A1125" s="85" t="s">
        <v>1135</v>
      </c>
      <c r="B1125" s="86"/>
      <c r="C1125" s="86" t="s">
        <v>361</v>
      </c>
      <c r="D1125" s="86" t="s">
        <v>361</v>
      </c>
      <c r="E1125" s="86" t="s">
        <v>1136</v>
      </c>
      <c r="F1125" s="86"/>
      <c r="G1125" s="128">
        <f>SUM(G1126)</f>
        <v>57.8</v>
      </c>
    </row>
    <row r="1126" spans="1:7">
      <c r="A1126" s="85" t="s">
        <v>419</v>
      </c>
      <c r="B1126" s="86"/>
      <c r="C1126" s="86" t="s">
        <v>361</v>
      </c>
      <c r="D1126" s="86" t="s">
        <v>361</v>
      </c>
      <c r="E1126" s="86" t="s">
        <v>1137</v>
      </c>
      <c r="F1126" s="86"/>
      <c r="G1126" s="128">
        <f t="shared" ref="G1126" si="242">SUM(G1127)</f>
        <v>57.8</v>
      </c>
    </row>
    <row r="1127" spans="1:7" ht="31.5">
      <c r="A1127" s="85" t="s">
        <v>344</v>
      </c>
      <c r="B1127" s="86"/>
      <c r="C1127" s="86" t="s">
        <v>361</v>
      </c>
      <c r="D1127" s="86" t="s">
        <v>361</v>
      </c>
      <c r="E1127" s="86" t="s">
        <v>1137</v>
      </c>
      <c r="F1127" s="86" t="s">
        <v>345</v>
      </c>
      <c r="G1127" s="128">
        <v>57.8</v>
      </c>
    </row>
    <row r="1128" spans="1:7" ht="47.25">
      <c r="A1128" s="85" t="s">
        <v>1138</v>
      </c>
      <c r="B1128" s="86"/>
      <c r="C1128" s="86" t="s">
        <v>361</v>
      </c>
      <c r="D1128" s="86" t="s">
        <v>361</v>
      </c>
      <c r="E1128" s="86" t="s">
        <v>1139</v>
      </c>
      <c r="F1128" s="86"/>
      <c r="G1128" s="128">
        <f>G1129</f>
        <v>78.5</v>
      </c>
    </row>
    <row r="1129" spans="1:7">
      <c r="A1129" s="85" t="s">
        <v>419</v>
      </c>
      <c r="B1129" s="86"/>
      <c r="C1129" s="86" t="s">
        <v>361</v>
      </c>
      <c r="D1129" s="86" t="s">
        <v>361</v>
      </c>
      <c r="E1129" s="86" t="s">
        <v>1140</v>
      </c>
      <c r="F1129" s="86"/>
      <c r="G1129" s="128">
        <f>SUM(G1130)</f>
        <v>78.5</v>
      </c>
    </row>
    <row r="1130" spans="1:7" ht="31.5">
      <c r="A1130" s="85" t="s">
        <v>344</v>
      </c>
      <c r="B1130" s="86"/>
      <c r="C1130" s="86" t="s">
        <v>361</v>
      </c>
      <c r="D1130" s="86" t="s">
        <v>361</v>
      </c>
      <c r="E1130" s="86" t="s">
        <v>1140</v>
      </c>
      <c r="F1130" s="86" t="s">
        <v>345</v>
      </c>
      <c r="G1130" s="128">
        <v>78.5</v>
      </c>
    </row>
    <row r="1131" spans="1:7" ht="31.5">
      <c r="A1131" s="85" t="s">
        <v>794</v>
      </c>
      <c r="B1131" s="86"/>
      <c r="C1131" s="86" t="s">
        <v>361</v>
      </c>
      <c r="D1131" s="86" t="s">
        <v>361</v>
      </c>
      <c r="E1131" s="9" t="s">
        <v>795</v>
      </c>
      <c r="F1131" s="86"/>
      <c r="G1131" s="128">
        <f t="shared" ref="G1131" si="243">SUM(G1132+G1141)</f>
        <v>26017.700000000004</v>
      </c>
    </row>
    <row r="1132" spans="1:7" ht="31.5">
      <c r="A1132" s="85" t="s">
        <v>1066</v>
      </c>
      <c r="B1132" s="86"/>
      <c r="C1132" s="86" t="s">
        <v>361</v>
      </c>
      <c r="D1132" s="86" t="s">
        <v>361</v>
      </c>
      <c r="E1132" s="9" t="s">
        <v>1013</v>
      </c>
      <c r="F1132" s="86"/>
      <c r="G1132" s="128">
        <f t="shared" ref="G1132" si="244">SUM(G1133)</f>
        <v>22714.100000000002</v>
      </c>
    </row>
    <row r="1133" spans="1:7">
      <c r="A1133" s="85" t="s">
        <v>419</v>
      </c>
      <c r="B1133" s="86"/>
      <c r="C1133" s="86" t="s">
        <v>361</v>
      </c>
      <c r="D1133" s="86" t="s">
        <v>361</v>
      </c>
      <c r="E1133" s="9" t="s">
        <v>1014</v>
      </c>
      <c r="F1133" s="86"/>
      <c r="G1133" s="128">
        <f t="shared" ref="G1133" si="245">SUM(G1134)+G1137</f>
        <v>22714.100000000002</v>
      </c>
    </row>
    <row r="1134" spans="1:7">
      <c r="A1134" s="93" t="s">
        <v>1141</v>
      </c>
      <c r="B1134" s="1"/>
      <c r="C1134" s="1" t="s">
        <v>361</v>
      </c>
      <c r="D1134" s="1" t="s">
        <v>361</v>
      </c>
      <c r="E1134" s="1" t="s">
        <v>1142</v>
      </c>
      <c r="F1134" s="86"/>
      <c r="G1134" s="128">
        <f>SUM(G1135:G1136)</f>
        <v>2811.7000000000003</v>
      </c>
    </row>
    <row r="1135" spans="1:7" ht="31.5">
      <c r="A1135" s="85" t="s">
        <v>344</v>
      </c>
      <c r="B1135" s="86"/>
      <c r="C1135" s="86" t="s">
        <v>361</v>
      </c>
      <c r="D1135" s="86" t="s">
        <v>361</v>
      </c>
      <c r="E1135" s="1" t="s">
        <v>1142</v>
      </c>
      <c r="F1135" s="86" t="s">
        <v>345</v>
      </c>
      <c r="G1135" s="128">
        <v>759.4</v>
      </c>
    </row>
    <row r="1136" spans="1:7" ht="31.5">
      <c r="A1136" s="85" t="s">
        <v>425</v>
      </c>
      <c r="B1136" s="86"/>
      <c r="C1136" s="1" t="s">
        <v>361</v>
      </c>
      <c r="D1136" s="1" t="s">
        <v>361</v>
      </c>
      <c r="E1136" s="1" t="s">
        <v>1142</v>
      </c>
      <c r="F1136" s="86" t="s">
        <v>526</v>
      </c>
      <c r="G1136" s="128">
        <v>2052.3000000000002</v>
      </c>
    </row>
    <row r="1137" spans="1:7">
      <c r="A1137" s="85" t="s">
        <v>1143</v>
      </c>
      <c r="B1137" s="1"/>
      <c r="C1137" s="1" t="s">
        <v>361</v>
      </c>
      <c r="D1137" s="1" t="s">
        <v>361</v>
      </c>
      <c r="E1137" s="1" t="s">
        <v>1144</v>
      </c>
      <c r="F1137" s="1"/>
      <c r="G1137" s="127">
        <f t="shared" ref="G1137" si="246">SUM(G1138)+G1139+G1140</f>
        <v>19902.400000000001</v>
      </c>
    </row>
    <row r="1138" spans="1:7" ht="31.5">
      <c r="A1138" s="85" t="s">
        <v>344</v>
      </c>
      <c r="B1138" s="1"/>
      <c r="C1138" s="1" t="s">
        <v>361</v>
      </c>
      <c r="D1138" s="1" t="s">
        <v>361</v>
      </c>
      <c r="E1138" s="1" t="s">
        <v>1144</v>
      </c>
      <c r="F1138" s="86" t="s">
        <v>345</v>
      </c>
      <c r="G1138" s="127">
        <v>2057.8000000000002</v>
      </c>
    </row>
    <row r="1139" spans="1:7" ht="31.5">
      <c r="A1139" s="85" t="s">
        <v>425</v>
      </c>
      <c r="B1139" s="1"/>
      <c r="C1139" s="1" t="s">
        <v>361</v>
      </c>
      <c r="D1139" s="1" t="s">
        <v>361</v>
      </c>
      <c r="E1139" s="1" t="s">
        <v>1144</v>
      </c>
      <c r="F1139" s="86" t="s">
        <v>526</v>
      </c>
      <c r="G1139" s="127">
        <v>6962.3</v>
      </c>
    </row>
    <row r="1140" spans="1:7">
      <c r="A1140" s="85" t="s">
        <v>354</v>
      </c>
      <c r="B1140" s="1"/>
      <c r="C1140" s="1" t="s">
        <v>361</v>
      </c>
      <c r="D1140" s="1" t="s">
        <v>361</v>
      </c>
      <c r="E1140" s="1" t="s">
        <v>1144</v>
      </c>
      <c r="F1140" s="86" t="s">
        <v>355</v>
      </c>
      <c r="G1140" s="127">
        <v>10882.3</v>
      </c>
    </row>
    <row r="1141" spans="1:7" ht="31.5">
      <c r="A1141" s="85" t="s">
        <v>796</v>
      </c>
      <c r="B1141" s="1"/>
      <c r="C1141" s="1" t="s">
        <v>361</v>
      </c>
      <c r="D1141" s="1" t="s">
        <v>361</v>
      </c>
      <c r="E1141" s="1" t="s">
        <v>797</v>
      </c>
      <c r="F1141" s="1"/>
      <c r="G1141" s="127">
        <f>G1142+G1152+G1155</f>
        <v>3303.6000000000004</v>
      </c>
    </row>
    <row r="1142" spans="1:7">
      <c r="A1142" s="85" t="s">
        <v>419</v>
      </c>
      <c r="B1142" s="1"/>
      <c r="C1142" s="1" t="s">
        <v>361</v>
      </c>
      <c r="D1142" s="1" t="s">
        <v>361</v>
      </c>
      <c r="E1142" s="1" t="s">
        <v>798</v>
      </c>
      <c r="F1142" s="1"/>
      <c r="G1142" s="127">
        <f>G1148+G1143</f>
        <v>2989.6000000000004</v>
      </c>
    </row>
    <row r="1143" spans="1:7">
      <c r="A1143" s="85" t="s">
        <v>1145</v>
      </c>
      <c r="B1143" s="1"/>
      <c r="C1143" s="1" t="s">
        <v>361</v>
      </c>
      <c r="D1143" s="1" t="s">
        <v>361</v>
      </c>
      <c r="E1143" s="102" t="s">
        <v>1146</v>
      </c>
      <c r="F1143" s="1"/>
      <c r="G1143" s="127">
        <f>G1145+G1146+G1144+G1147</f>
        <v>532</v>
      </c>
    </row>
    <row r="1144" spans="1:7" ht="47.25" hidden="1">
      <c r="A1144" s="90" t="s">
        <v>342</v>
      </c>
      <c r="B1144" s="1"/>
      <c r="C1144" s="1" t="s">
        <v>361</v>
      </c>
      <c r="D1144" s="1" t="s">
        <v>361</v>
      </c>
      <c r="E1144" s="102" t="s">
        <v>1146</v>
      </c>
      <c r="F1144" s="1" t="s">
        <v>343</v>
      </c>
      <c r="G1144" s="127"/>
    </row>
    <row r="1145" spans="1:7" ht="31.5">
      <c r="A1145" s="85" t="s">
        <v>344</v>
      </c>
      <c r="B1145" s="1"/>
      <c r="C1145" s="1" t="s">
        <v>361</v>
      </c>
      <c r="D1145" s="1" t="s">
        <v>361</v>
      </c>
      <c r="E1145" s="102" t="s">
        <v>1146</v>
      </c>
      <c r="F1145" s="1" t="s">
        <v>345</v>
      </c>
      <c r="G1145" s="127">
        <v>463</v>
      </c>
    </row>
    <row r="1146" spans="1:7">
      <c r="A1146" s="85" t="s">
        <v>346</v>
      </c>
      <c r="B1146" s="1"/>
      <c r="C1146" s="1" t="s">
        <v>361</v>
      </c>
      <c r="D1146" s="1" t="s">
        <v>361</v>
      </c>
      <c r="E1146" s="102" t="s">
        <v>1146</v>
      </c>
      <c r="F1146" s="1" t="s">
        <v>347</v>
      </c>
      <c r="G1146" s="127">
        <v>39</v>
      </c>
    </row>
    <row r="1147" spans="1:7" ht="31.5">
      <c r="A1147" s="85" t="s">
        <v>425</v>
      </c>
      <c r="B1147" s="1"/>
      <c r="C1147" s="1" t="s">
        <v>361</v>
      </c>
      <c r="D1147" s="1" t="s">
        <v>361</v>
      </c>
      <c r="E1147" s="102" t="s">
        <v>1146</v>
      </c>
      <c r="F1147" s="1" t="s">
        <v>526</v>
      </c>
      <c r="G1147" s="127">
        <v>30</v>
      </c>
    </row>
    <row r="1148" spans="1:7">
      <c r="A1148" s="85" t="s">
        <v>799</v>
      </c>
      <c r="B1148" s="9"/>
      <c r="C1148" s="1" t="s">
        <v>361</v>
      </c>
      <c r="D1148" s="1" t="s">
        <v>361</v>
      </c>
      <c r="E1148" s="1" t="s">
        <v>800</v>
      </c>
      <c r="F1148" s="1"/>
      <c r="G1148" s="127">
        <f>SUM(G1149:G1151)</f>
        <v>2457.6000000000004</v>
      </c>
    </row>
    <row r="1149" spans="1:7" ht="47.25">
      <c r="A1149" s="90" t="s">
        <v>342</v>
      </c>
      <c r="B1149" s="9"/>
      <c r="C1149" s="1" t="s">
        <v>361</v>
      </c>
      <c r="D1149" s="1" t="s">
        <v>361</v>
      </c>
      <c r="E1149" s="1" t="s">
        <v>800</v>
      </c>
      <c r="F1149" s="1" t="s">
        <v>343</v>
      </c>
      <c r="G1149" s="127">
        <v>688.9</v>
      </c>
    </row>
    <row r="1150" spans="1:7" ht="31.5">
      <c r="A1150" s="85" t="s">
        <v>344</v>
      </c>
      <c r="B1150" s="9"/>
      <c r="C1150" s="1" t="s">
        <v>361</v>
      </c>
      <c r="D1150" s="1" t="s">
        <v>361</v>
      </c>
      <c r="E1150" s="1" t="s">
        <v>800</v>
      </c>
      <c r="F1150" s="1" t="s">
        <v>345</v>
      </c>
      <c r="G1150" s="127">
        <v>361.8</v>
      </c>
    </row>
    <row r="1151" spans="1:7" ht="31.5">
      <c r="A1151" s="85" t="s">
        <v>425</v>
      </c>
      <c r="B1151" s="9"/>
      <c r="C1151" s="1" t="s">
        <v>361</v>
      </c>
      <c r="D1151" s="1" t="s">
        <v>361</v>
      </c>
      <c r="E1151" s="1" t="s">
        <v>800</v>
      </c>
      <c r="F1151" s="1" t="s">
        <v>526</v>
      </c>
      <c r="G1151" s="127">
        <v>1406.9</v>
      </c>
    </row>
    <row r="1152" spans="1:7" ht="31.5" hidden="1">
      <c r="A1152" s="85" t="s">
        <v>453</v>
      </c>
      <c r="B1152" s="1"/>
      <c r="C1152" s="1" t="s">
        <v>361</v>
      </c>
      <c r="D1152" s="1" t="s">
        <v>361</v>
      </c>
      <c r="E1152" s="9" t="s">
        <v>1147</v>
      </c>
      <c r="F1152" s="1"/>
      <c r="G1152" s="127">
        <f>SUM(G1153)</f>
        <v>0</v>
      </c>
    </row>
    <row r="1153" spans="1:7" hidden="1">
      <c r="A1153" s="85" t="s">
        <v>1148</v>
      </c>
      <c r="B1153" s="1"/>
      <c r="C1153" s="1" t="s">
        <v>361</v>
      </c>
      <c r="D1153" s="1" t="s">
        <v>361</v>
      </c>
      <c r="E1153" s="9" t="s">
        <v>1149</v>
      </c>
      <c r="F1153" s="1"/>
      <c r="G1153" s="127">
        <f>G1154</f>
        <v>0</v>
      </c>
    </row>
    <row r="1154" spans="1:7" ht="47.25" hidden="1">
      <c r="A1154" s="90" t="s">
        <v>342</v>
      </c>
      <c r="B1154" s="1"/>
      <c r="C1154" s="1" t="s">
        <v>361</v>
      </c>
      <c r="D1154" s="1" t="s">
        <v>361</v>
      </c>
      <c r="E1154" s="9" t="s">
        <v>1149</v>
      </c>
      <c r="F1154" s="1" t="s">
        <v>343</v>
      </c>
      <c r="G1154" s="127"/>
    </row>
    <row r="1155" spans="1:7">
      <c r="A1155" s="85" t="s">
        <v>1150</v>
      </c>
      <c r="B1155" s="1"/>
      <c r="C1155" s="1" t="s">
        <v>361</v>
      </c>
      <c r="D1155" s="1" t="s">
        <v>361</v>
      </c>
      <c r="E1155" s="1" t="s">
        <v>1151</v>
      </c>
      <c r="F1155" s="1"/>
      <c r="G1155" s="127">
        <f>G1156</f>
        <v>314</v>
      </c>
    </row>
    <row r="1156" spans="1:7">
      <c r="A1156" s="85" t="s">
        <v>1145</v>
      </c>
      <c r="B1156" s="1"/>
      <c r="C1156" s="1" t="s">
        <v>361</v>
      </c>
      <c r="D1156" s="1" t="s">
        <v>361</v>
      </c>
      <c r="E1156" s="1" t="s">
        <v>1152</v>
      </c>
      <c r="F1156" s="1"/>
      <c r="G1156" s="127">
        <f>G1157+G1158+G1159</f>
        <v>314</v>
      </c>
    </row>
    <row r="1157" spans="1:7" ht="47.25" hidden="1">
      <c r="A1157" s="90" t="s">
        <v>342</v>
      </c>
      <c r="B1157" s="1"/>
      <c r="C1157" s="1" t="s">
        <v>361</v>
      </c>
      <c r="D1157" s="1" t="s">
        <v>361</v>
      </c>
      <c r="E1157" s="1" t="s">
        <v>1153</v>
      </c>
      <c r="F1157" s="1" t="s">
        <v>343</v>
      </c>
      <c r="G1157" s="127"/>
    </row>
    <row r="1158" spans="1:7" ht="31.5">
      <c r="A1158" s="85" t="s">
        <v>344</v>
      </c>
      <c r="B1158" s="1"/>
      <c r="C1158" s="1" t="s">
        <v>361</v>
      </c>
      <c r="D1158" s="1" t="s">
        <v>361</v>
      </c>
      <c r="E1158" s="1" t="s">
        <v>1152</v>
      </c>
      <c r="F1158" s="1" t="s">
        <v>345</v>
      </c>
      <c r="G1158" s="127">
        <v>264</v>
      </c>
    </row>
    <row r="1159" spans="1:7">
      <c r="A1159" s="85" t="s">
        <v>346</v>
      </c>
      <c r="B1159" s="1"/>
      <c r="C1159" s="1" t="s">
        <v>361</v>
      </c>
      <c r="D1159" s="1" t="s">
        <v>361</v>
      </c>
      <c r="E1159" s="1" t="s">
        <v>1154</v>
      </c>
      <c r="F1159" s="1" t="s">
        <v>347</v>
      </c>
      <c r="G1159" s="127">
        <v>50</v>
      </c>
    </row>
    <row r="1160" spans="1:7">
      <c r="A1160" s="85" t="s">
        <v>697</v>
      </c>
      <c r="B1160" s="9"/>
      <c r="C1160" s="1" t="s">
        <v>361</v>
      </c>
      <c r="D1160" s="1" t="s">
        <v>445</v>
      </c>
      <c r="E1160" s="9"/>
      <c r="F1160" s="9"/>
      <c r="G1160" s="128">
        <f>G1161</f>
        <v>68067.900000000009</v>
      </c>
    </row>
    <row r="1161" spans="1:7" ht="31.5">
      <c r="A1161" s="85" t="s">
        <v>794</v>
      </c>
      <c r="B1161" s="86"/>
      <c r="C1161" s="86" t="s">
        <v>361</v>
      </c>
      <c r="D1161" s="86" t="s">
        <v>445</v>
      </c>
      <c r="E1161" s="9" t="s">
        <v>795</v>
      </c>
      <c r="F1161" s="9"/>
      <c r="G1161" s="128">
        <f>SUM(G1162)+G1175+G1178</f>
        <v>68067.900000000009</v>
      </c>
    </row>
    <row r="1162" spans="1:7" ht="31.5">
      <c r="A1162" s="85" t="s">
        <v>1066</v>
      </c>
      <c r="B1162" s="86"/>
      <c r="C1162" s="86" t="s">
        <v>361</v>
      </c>
      <c r="D1162" s="86" t="s">
        <v>445</v>
      </c>
      <c r="E1162" s="9" t="s">
        <v>1013</v>
      </c>
      <c r="F1162" s="9"/>
      <c r="G1162" s="128">
        <f>SUM(G1163)+G1168</f>
        <v>7815.6</v>
      </c>
    </row>
    <row r="1163" spans="1:7">
      <c r="A1163" s="85" t="s">
        <v>419</v>
      </c>
      <c r="B1163" s="1"/>
      <c r="C1163" s="1" t="s">
        <v>361</v>
      </c>
      <c r="D1163" s="1" t="s">
        <v>445</v>
      </c>
      <c r="E1163" s="102" t="s">
        <v>1014</v>
      </c>
      <c r="F1163" s="8"/>
      <c r="G1163" s="127">
        <f>SUM(G1167:G1167)+G1164</f>
        <v>2493.6999999999998</v>
      </c>
    </row>
    <row r="1164" spans="1:7" hidden="1">
      <c r="A1164" s="118" t="s">
        <v>1155</v>
      </c>
      <c r="B1164" s="86"/>
      <c r="C1164" s="86" t="s">
        <v>361</v>
      </c>
      <c r="D1164" s="86" t="s">
        <v>445</v>
      </c>
      <c r="E1164" s="119" t="s">
        <v>1156</v>
      </c>
      <c r="F1164" s="86"/>
      <c r="G1164" s="128"/>
    </row>
    <row r="1165" spans="1:7" ht="31.5" hidden="1">
      <c r="A1165" s="85" t="s">
        <v>344</v>
      </c>
      <c r="B1165" s="86"/>
      <c r="C1165" s="86" t="s">
        <v>361</v>
      </c>
      <c r="D1165" s="86" t="s">
        <v>445</v>
      </c>
      <c r="E1165" s="119" t="s">
        <v>1156</v>
      </c>
      <c r="F1165" s="86" t="s">
        <v>345</v>
      </c>
      <c r="G1165" s="128"/>
    </row>
    <row r="1166" spans="1:7">
      <c r="A1166" s="85" t="s">
        <v>1157</v>
      </c>
      <c r="B1166" s="1"/>
      <c r="C1166" s="1" t="s">
        <v>361</v>
      </c>
      <c r="D1166" s="1" t="s">
        <v>445</v>
      </c>
      <c r="E1166" s="102" t="s">
        <v>1158</v>
      </c>
      <c r="F1166" s="8"/>
      <c r="G1166" s="127">
        <f t="shared" ref="G1166" si="247">SUM(G1167)</f>
        <v>2493.6999999999998</v>
      </c>
    </row>
    <row r="1167" spans="1:7" ht="31.5">
      <c r="A1167" s="85" t="s">
        <v>344</v>
      </c>
      <c r="B1167" s="1"/>
      <c r="C1167" s="1" t="s">
        <v>361</v>
      </c>
      <c r="D1167" s="1" t="s">
        <v>445</v>
      </c>
      <c r="E1167" s="102" t="s">
        <v>1158</v>
      </c>
      <c r="F1167" s="8">
        <v>200</v>
      </c>
      <c r="G1167" s="127">
        <v>2493.6999999999998</v>
      </c>
    </row>
    <row r="1168" spans="1:7" ht="31.5">
      <c r="A1168" s="118" t="s">
        <v>453</v>
      </c>
      <c r="B1168" s="114"/>
      <c r="C1168" s="114" t="s">
        <v>361</v>
      </c>
      <c r="D1168" s="114" t="s">
        <v>445</v>
      </c>
      <c r="E1168" s="119" t="s">
        <v>1031</v>
      </c>
      <c r="F1168" s="114"/>
      <c r="G1168" s="134">
        <f>G1169+G1172</f>
        <v>5321.9000000000005</v>
      </c>
    </row>
    <row r="1169" spans="1:7" ht="63">
      <c r="A1169" s="85" t="s">
        <v>1159</v>
      </c>
      <c r="B1169" s="1"/>
      <c r="C1169" s="1" t="s">
        <v>361</v>
      </c>
      <c r="D1169" s="1" t="s">
        <v>445</v>
      </c>
      <c r="E1169" s="102" t="s">
        <v>1160</v>
      </c>
      <c r="F1169" s="1"/>
      <c r="G1169" s="128">
        <f>G1170+G1171</f>
        <v>4023.6000000000004</v>
      </c>
    </row>
    <row r="1170" spans="1:7" ht="47.25">
      <c r="A1170" s="85" t="s">
        <v>342</v>
      </c>
      <c r="B1170" s="1"/>
      <c r="C1170" s="1" t="s">
        <v>361</v>
      </c>
      <c r="D1170" s="1" t="s">
        <v>445</v>
      </c>
      <c r="E1170" s="102" t="s">
        <v>1160</v>
      </c>
      <c r="F1170" s="1" t="s">
        <v>343</v>
      </c>
      <c r="G1170" s="128">
        <v>3699.8</v>
      </c>
    </row>
    <row r="1171" spans="1:7" ht="31.5">
      <c r="A1171" s="85" t="s">
        <v>344</v>
      </c>
      <c r="B1171" s="1"/>
      <c r="C1171" s="1" t="s">
        <v>361</v>
      </c>
      <c r="D1171" s="1" t="s">
        <v>445</v>
      </c>
      <c r="E1171" s="102" t="s">
        <v>1160</v>
      </c>
      <c r="F1171" s="1" t="s">
        <v>345</v>
      </c>
      <c r="G1171" s="128">
        <v>323.8</v>
      </c>
    </row>
    <row r="1172" spans="1:7">
      <c r="A1172" s="118" t="s">
        <v>1155</v>
      </c>
      <c r="B1172" s="114"/>
      <c r="C1172" s="114" t="s">
        <v>361</v>
      </c>
      <c r="D1172" s="114" t="s">
        <v>445</v>
      </c>
      <c r="E1172" s="119" t="s">
        <v>1161</v>
      </c>
      <c r="F1172" s="114"/>
      <c r="G1172" s="134">
        <f>G1173+G1174</f>
        <v>1298.3</v>
      </c>
    </row>
    <row r="1173" spans="1:7" ht="47.25">
      <c r="A1173" s="118" t="s">
        <v>342</v>
      </c>
      <c r="B1173" s="114"/>
      <c r="C1173" s="114" t="s">
        <v>361</v>
      </c>
      <c r="D1173" s="114" t="s">
        <v>445</v>
      </c>
      <c r="E1173" s="119" t="s">
        <v>1161</v>
      </c>
      <c r="F1173" s="114" t="s">
        <v>343</v>
      </c>
      <c r="G1173" s="134">
        <v>1175.7</v>
      </c>
    </row>
    <row r="1174" spans="1:7" ht="31.5">
      <c r="A1174" s="92" t="s">
        <v>344</v>
      </c>
      <c r="B1174" s="114"/>
      <c r="C1174" s="114" t="s">
        <v>361</v>
      </c>
      <c r="D1174" s="114" t="s">
        <v>445</v>
      </c>
      <c r="E1174" s="119" t="s">
        <v>1161</v>
      </c>
      <c r="F1174" s="114" t="s">
        <v>345</v>
      </c>
      <c r="G1174" s="134">
        <v>122.6</v>
      </c>
    </row>
    <row r="1175" spans="1:7" ht="47.25">
      <c r="A1175" s="85" t="s">
        <v>1047</v>
      </c>
      <c r="B1175" s="1"/>
      <c r="C1175" s="1" t="s">
        <v>361</v>
      </c>
      <c r="D1175" s="1" t="s">
        <v>445</v>
      </c>
      <c r="E1175" s="9" t="s">
        <v>1048</v>
      </c>
      <c r="F1175" s="8"/>
      <c r="G1175" s="127">
        <f t="shared" ref="G1175:G1176" si="248">SUM(G1176)</f>
        <v>8.1999999999999993</v>
      </c>
    </row>
    <row r="1176" spans="1:7">
      <c r="A1176" s="85" t="s">
        <v>419</v>
      </c>
      <c r="B1176" s="1"/>
      <c r="C1176" s="1" t="s">
        <v>361</v>
      </c>
      <c r="D1176" s="1" t="s">
        <v>445</v>
      </c>
      <c r="E1176" s="9" t="s">
        <v>1049</v>
      </c>
      <c r="F1176" s="8"/>
      <c r="G1176" s="127">
        <f t="shared" si="248"/>
        <v>8.1999999999999993</v>
      </c>
    </row>
    <row r="1177" spans="1:7" ht="31.5">
      <c r="A1177" s="85" t="s">
        <v>344</v>
      </c>
      <c r="B1177" s="1"/>
      <c r="C1177" s="1" t="s">
        <v>361</v>
      </c>
      <c r="D1177" s="1" t="s">
        <v>445</v>
      </c>
      <c r="E1177" s="9" t="s">
        <v>1049</v>
      </c>
      <c r="F1177" s="8">
        <v>200</v>
      </c>
      <c r="G1177" s="127">
        <v>8.1999999999999993</v>
      </c>
    </row>
    <row r="1178" spans="1:7" ht="47.25">
      <c r="A1178" s="85" t="s">
        <v>1123</v>
      </c>
      <c r="B1178" s="1"/>
      <c r="C1178" s="1" t="s">
        <v>361</v>
      </c>
      <c r="D1178" s="1" t="s">
        <v>445</v>
      </c>
      <c r="E1178" s="113" t="s">
        <v>1124</v>
      </c>
      <c r="F1178" s="1"/>
      <c r="G1178" s="127">
        <f>SUM(G1179+G1182+G1185+G1187)+G1197+G1192+G1190</f>
        <v>60244.100000000006</v>
      </c>
    </row>
    <row r="1179" spans="1:7">
      <c r="A1179" s="92" t="s">
        <v>340</v>
      </c>
      <c r="B1179" s="114"/>
      <c r="C1179" s="114" t="s">
        <v>361</v>
      </c>
      <c r="D1179" s="114" t="s">
        <v>445</v>
      </c>
      <c r="E1179" s="120" t="s">
        <v>1162</v>
      </c>
      <c r="F1179" s="114"/>
      <c r="G1179" s="134">
        <f>+G1180+G1181</f>
        <v>15057.800000000001</v>
      </c>
    </row>
    <row r="1180" spans="1:7" ht="47.25">
      <c r="A1180" s="92" t="s">
        <v>342</v>
      </c>
      <c r="B1180" s="114"/>
      <c r="C1180" s="114" t="s">
        <v>361</v>
      </c>
      <c r="D1180" s="114" t="s">
        <v>445</v>
      </c>
      <c r="E1180" s="120" t="s">
        <v>1162</v>
      </c>
      <c r="F1180" s="114" t="s">
        <v>343</v>
      </c>
      <c r="G1180" s="127">
        <v>15057.6</v>
      </c>
    </row>
    <row r="1181" spans="1:7" ht="31.5">
      <c r="A1181" s="92" t="s">
        <v>344</v>
      </c>
      <c r="B1181" s="114"/>
      <c r="C1181" s="114" t="s">
        <v>361</v>
      </c>
      <c r="D1181" s="114" t="s">
        <v>445</v>
      </c>
      <c r="E1181" s="120" t="s">
        <v>1162</v>
      </c>
      <c r="F1181" s="114" t="s">
        <v>345</v>
      </c>
      <c r="G1181" s="127">
        <v>0.2</v>
      </c>
    </row>
    <row r="1182" spans="1:7">
      <c r="A1182" s="92" t="s">
        <v>352</v>
      </c>
      <c r="B1182" s="114"/>
      <c r="C1182" s="114" t="s">
        <v>361</v>
      </c>
      <c r="D1182" s="114" t="s">
        <v>445</v>
      </c>
      <c r="E1182" s="120" t="s">
        <v>1163</v>
      </c>
      <c r="F1182" s="114"/>
      <c r="G1182" s="127">
        <f>SUM(G1183+G1184)</f>
        <v>300.2</v>
      </c>
    </row>
    <row r="1183" spans="1:7" ht="31.5">
      <c r="A1183" s="92" t="s">
        <v>344</v>
      </c>
      <c r="B1183" s="114"/>
      <c r="C1183" s="114" t="s">
        <v>361</v>
      </c>
      <c r="D1183" s="114" t="s">
        <v>445</v>
      </c>
      <c r="E1183" s="120" t="s">
        <v>1163</v>
      </c>
      <c r="F1183" s="114" t="s">
        <v>345</v>
      </c>
      <c r="G1183" s="127">
        <v>298.7</v>
      </c>
    </row>
    <row r="1184" spans="1:7">
      <c r="A1184" s="85" t="s">
        <v>354</v>
      </c>
      <c r="B1184" s="114"/>
      <c r="C1184" s="114" t="s">
        <v>361</v>
      </c>
      <c r="D1184" s="114" t="s">
        <v>445</v>
      </c>
      <c r="E1184" s="120" t="s">
        <v>1163</v>
      </c>
      <c r="F1184" s="114" t="s">
        <v>355</v>
      </c>
      <c r="G1184" s="127">
        <v>1.5</v>
      </c>
    </row>
    <row r="1185" spans="1:7" ht="31.5">
      <c r="A1185" s="92" t="s">
        <v>356</v>
      </c>
      <c r="B1185" s="114"/>
      <c r="C1185" s="114" t="s">
        <v>361</v>
      </c>
      <c r="D1185" s="114" t="s">
        <v>445</v>
      </c>
      <c r="E1185" s="120" t="s">
        <v>1164</v>
      </c>
      <c r="F1185" s="114"/>
      <c r="G1185" s="134">
        <f>SUM(G1186)</f>
        <v>792.5</v>
      </c>
    </row>
    <row r="1186" spans="1:7" ht="31.5">
      <c r="A1186" s="92" t="s">
        <v>344</v>
      </c>
      <c r="B1186" s="114"/>
      <c r="C1186" s="114" t="s">
        <v>361</v>
      </c>
      <c r="D1186" s="114" t="s">
        <v>445</v>
      </c>
      <c r="E1186" s="120" t="s">
        <v>1164</v>
      </c>
      <c r="F1186" s="114" t="s">
        <v>345</v>
      </c>
      <c r="G1186" s="127">
        <v>792.5</v>
      </c>
    </row>
    <row r="1187" spans="1:7" ht="31.5">
      <c r="A1187" s="92" t="s">
        <v>1125</v>
      </c>
      <c r="B1187" s="114"/>
      <c r="C1187" s="114" t="s">
        <v>361</v>
      </c>
      <c r="D1187" s="114" t="s">
        <v>445</v>
      </c>
      <c r="E1187" s="120" t="s">
        <v>1126</v>
      </c>
      <c r="F1187" s="114"/>
      <c r="G1187" s="134">
        <f>SUM(G1188:G1189)</f>
        <v>767.3</v>
      </c>
    </row>
    <row r="1188" spans="1:7" ht="31.5">
      <c r="A1188" s="92" t="s">
        <v>344</v>
      </c>
      <c r="B1188" s="114"/>
      <c r="C1188" s="114" t="s">
        <v>361</v>
      </c>
      <c r="D1188" s="114" t="s">
        <v>445</v>
      </c>
      <c r="E1188" s="120" t="s">
        <v>1126</v>
      </c>
      <c r="F1188" s="114" t="s">
        <v>345</v>
      </c>
      <c r="G1188" s="127">
        <v>693.4</v>
      </c>
    </row>
    <row r="1189" spans="1:7">
      <c r="A1189" s="85" t="s">
        <v>354</v>
      </c>
      <c r="B1189" s="114"/>
      <c r="C1189" s="114" t="s">
        <v>361</v>
      </c>
      <c r="D1189" s="114" t="s">
        <v>445</v>
      </c>
      <c r="E1189" s="120" t="s">
        <v>1126</v>
      </c>
      <c r="F1189" s="114" t="s">
        <v>355</v>
      </c>
      <c r="G1189" s="127">
        <v>73.900000000000006</v>
      </c>
    </row>
    <row r="1190" spans="1:7">
      <c r="A1190" s="85" t="s">
        <v>379</v>
      </c>
      <c r="B1190" s="114"/>
      <c r="C1190" s="114" t="s">
        <v>361</v>
      </c>
      <c r="D1190" s="114" t="s">
        <v>445</v>
      </c>
      <c r="E1190" s="120" t="s">
        <v>1165</v>
      </c>
      <c r="F1190" s="114"/>
      <c r="G1190" s="127">
        <f>SUM(G1191)</f>
        <v>72.8</v>
      </c>
    </row>
    <row r="1191" spans="1:7" ht="47.25">
      <c r="A1191" s="92" t="s">
        <v>342</v>
      </c>
      <c r="B1191" s="114"/>
      <c r="C1191" s="114" t="s">
        <v>361</v>
      </c>
      <c r="D1191" s="114" t="s">
        <v>445</v>
      </c>
      <c r="E1191" s="120" t="s">
        <v>1165</v>
      </c>
      <c r="F1191" s="114" t="s">
        <v>343</v>
      </c>
      <c r="G1191" s="127">
        <v>72.8</v>
      </c>
    </row>
    <row r="1192" spans="1:7">
      <c r="A1192" s="85" t="s">
        <v>419</v>
      </c>
      <c r="B1192" s="1"/>
      <c r="C1192" s="1" t="s">
        <v>361</v>
      </c>
      <c r="D1192" s="1" t="s">
        <v>445</v>
      </c>
      <c r="E1192" s="8" t="s">
        <v>1166</v>
      </c>
      <c r="F1192" s="8"/>
      <c r="G1192" s="127">
        <f>SUM(G1195)+G1193</f>
        <v>1306.3</v>
      </c>
    </row>
    <row r="1193" spans="1:7" ht="31.5">
      <c r="A1193" s="92" t="s">
        <v>1125</v>
      </c>
      <c r="B1193" s="1"/>
      <c r="C1193" s="1" t="s">
        <v>361</v>
      </c>
      <c r="D1193" s="1" t="s">
        <v>445</v>
      </c>
      <c r="E1193" s="8" t="s">
        <v>1167</v>
      </c>
      <c r="F1193" s="8"/>
      <c r="G1193" s="127">
        <f>SUM(G1194)</f>
        <v>130.5</v>
      </c>
    </row>
    <row r="1194" spans="1:7" ht="31.5">
      <c r="A1194" s="92" t="s">
        <v>344</v>
      </c>
      <c r="B1194" s="1"/>
      <c r="C1194" s="1" t="s">
        <v>361</v>
      </c>
      <c r="D1194" s="1" t="s">
        <v>445</v>
      </c>
      <c r="E1194" s="8" t="s">
        <v>1167</v>
      </c>
      <c r="F1194" s="8">
        <v>200</v>
      </c>
      <c r="G1194" s="127">
        <v>130.5</v>
      </c>
    </row>
    <row r="1195" spans="1:7">
      <c r="A1195" s="93" t="s">
        <v>1128</v>
      </c>
      <c r="B1195" s="1"/>
      <c r="C1195" s="1" t="s">
        <v>361</v>
      </c>
      <c r="D1195" s="86" t="s">
        <v>445</v>
      </c>
      <c r="E1195" s="1" t="s">
        <v>1168</v>
      </c>
      <c r="F1195" s="86"/>
      <c r="G1195" s="127">
        <f>G1196</f>
        <v>1175.8</v>
      </c>
    </row>
    <row r="1196" spans="1:7" ht="31.5">
      <c r="A1196" s="85" t="s">
        <v>344</v>
      </c>
      <c r="B1196" s="86"/>
      <c r="C1196" s="86" t="s">
        <v>361</v>
      </c>
      <c r="D1196" s="86" t="s">
        <v>445</v>
      </c>
      <c r="E1196" s="1" t="s">
        <v>1168</v>
      </c>
      <c r="F1196" s="86" t="s">
        <v>345</v>
      </c>
      <c r="G1196" s="127">
        <v>1175.8</v>
      </c>
    </row>
    <row r="1197" spans="1:7" ht="31.5">
      <c r="A1197" s="85" t="s">
        <v>453</v>
      </c>
      <c r="B1197" s="1"/>
      <c r="C1197" s="1" t="s">
        <v>361</v>
      </c>
      <c r="D1197" s="1" t="s">
        <v>445</v>
      </c>
      <c r="E1197" s="8" t="s">
        <v>1127</v>
      </c>
      <c r="F1197" s="1"/>
      <c r="G1197" s="127">
        <f>SUM(G1198)</f>
        <v>41947.199999999997</v>
      </c>
    </row>
    <row r="1198" spans="1:7">
      <c r="A1198" s="93" t="s">
        <v>1128</v>
      </c>
      <c r="B1198" s="1"/>
      <c r="C1198" s="1" t="s">
        <v>361</v>
      </c>
      <c r="D1198" s="1" t="s">
        <v>445</v>
      </c>
      <c r="E1198" s="8" t="s">
        <v>1129</v>
      </c>
      <c r="F1198" s="1"/>
      <c r="G1198" s="127">
        <f>G1199+G1200+G1201</f>
        <v>41947.199999999997</v>
      </c>
    </row>
    <row r="1199" spans="1:7" ht="47.25">
      <c r="A1199" s="90" t="s">
        <v>342</v>
      </c>
      <c r="B1199" s="1"/>
      <c r="C1199" s="1" t="s">
        <v>361</v>
      </c>
      <c r="D1199" s="1" t="s">
        <v>445</v>
      </c>
      <c r="E1199" s="8" t="s">
        <v>1129</v>
      </c>
      <c r="F1199" s="1" t="s">
        <v>343</v>
      </c>
      <c r="G1199" s="127">
        <v>36958.1</v>
      </c>
    </row>
    <row r="1200" spans="1:7" ht="31.5">
      <c r="A1200" s="85" t="s">
        <v>344</v>
      </c>
      <c r="B1200" s="1"/>
      <c r="C1200" s="1" t="s">
        <v>361</v>
      </c>
      <c r="D1200" s="1" t="s">
        <v>445</v>
      </c>
      <c r="E1200" s="8" t="s">
        <v>1129</v>
      </c>
      <c r="F1200" s="1" t="s">
        <v>345</v>
      </c>
      <c r="G1200" s="127">
        <v>4814</v>
      </c>
    </row>
    <row r="1201" spans="1:7">
      <c r="A1201" s="85" t="s">
        <v>354</v>
      </c>
      <c r="B1201" s="1"/>
      <c r="C1201" s="1" t="s">
        <v>361</v>
      </c>
      <c r="D1201" s="1" t="s">
        <v>445</v>
      </c>
      <c r="E1201" s="8" t="s">
        <v>1129</v>
      </c>
      <c r="F1201" s="1" t="s">
        <v>355</v>
      </c>
      <c r="G1201" s="127">
        <v>175.1</v>
      </c>
    </row>
    <row r="1202" spans="1:7">
      <c r="A1202" s="85" t="s">
        <v>701</v>
      </c>
      <c r="B1202" s="1"/>
      <c r="C1202" s="1" t="s">
        <v>456</v>
      </c>
      <c r="D1202" s="1" t="s">
        <v>737</v>
      </c>
      <c r="E1202" s="102"/>
      <c r="F1202" s="1"/>
      <c r="G1202" s="127">
        <f>SUM(G1203+G1213)</f>
        <v>78910.200000000012</v>
      </c>
    </row>
    <row r="1203" spans="1:7">
      <c r="A1203" s="85" t="s">
        <v>702</v>
      </c>
      <c r="B1203" s="1"/>
      <c r="C1203" s="1" t="s">
        <v>456</v>
      </c>
      <c r="D1203" s="1" t="s">
        <v>337</v>
      </c>
      <c r="E1203" s="102"/>
      <c r="F1203" s="1"/>
      <c r="G1203" s="127">
        <f>G1208+G1204</f>
        <v>39726.800000000003</v>
      </c>
    </row>
    <row r="1204" spans="1:7" ht="31.5">
      <c r="A1204" s="85" t="s">
        <v>1169</v>
      </c>
      <c r="B1204" s="1"/>
      <c r="C1204" s="1" t="s">
        <v>456</v>
      </c>
      <c r="D1204" s="1" t="s">
        <v>337</v>
      </c>
      <c r="E1204" s="113" t="s">
        <v>1170</v>
      </c>
      <c r="F1204" s="1"/>
      <c r="G1204" s="128">
        <f t="shared" ref="G1204:G1205" si="249">SUM(G1205)</f>
        <v>33798.800000000003</v>
      </c>
    </row>
    <row r="1205" spans="1:7" ht="31.5">
      <c r="A1205" s="85" t="s">
        <v>1171</v>
      </c>
      <c r="B1205" s="1"/>
      <c r="C1205" s="1" t="s">
        <v>456</v>
      </c>
      <c r="D1205" s="1" t="s">
        <v>337</v>
      </c>
      <c r="E1205" s="113" t="s">
        <v>1172</v>
      </c>
      <c r="F1205" s="1"/>
      <c r="G1205" s="128">
        <f t="shared" si="249"/>
        <v>33798.800000000003</v>
      </c>
    </row>
    <row r="1206" spans="1:7" ht="47.25">
      <c r="A1206" s="85" t="s">
        <v>1173</v>
      </c>
      <c r="B1206" s="1"/>
      <c r="C1206" s="1" t="s">
        <v>456</v>
      </c>
      <c r="D1206" s="1" t="s">
        <v>337</v>
      </c>
      <c r="E1206" s="113" t="s">
        <v>1174</v>
      </c>
      <c r="F1206" s="1"/>
      <c r="G1206" s="128">
        <f t="shared" ref="G1206" si="250">G1207</f>
        <v>33798.800000000003</v>
      </c>
    </row>
    <row r="1207" spans="1:7">
      <c r="A1207" s="85" t="s">
        <v>346</v>
      </c>
      <c r="B1207" s="1"/>
      <c r="C1207" s="1" t="s">
        <v>456</v>
      </c>
      <c r="D1207" s="1" t="s">
        <v>337</v>
      </c>
      <c r="E1207" s="113" t="s">
        <v>1174</v>
      </c>
      <c r="F1207" s="1" t="s">
        <v>347</v>
      </c>
      <c r="G1207" s="128">
        <v>33798.800000000003</v>
      </c>
    </row>
    <row r="1208" spans="1:7" ht="31.5">
      <c r="A1208" s="110" t="s">
        <v>810</v>
      </c>
      <c r="B1208" s="86"/>
      <c r="C1208" s="86" t="s">
        <v>456</v>
      </c>
      <c r="D1208" s="86" t="s">
        <v>337</v>
      </c>
      <c r="E1208" s="113" t="s">
        <v>811</v>
      </c>
      <c r="F1208" s="1"/>
      <c r="G1208" s="127">
        <f t="shared" ref="G1208:G1209" si="251">G1209</f>
        <v>5928</v>
      </c>
    </row>
    <row r="1209" spans="1:7" ht="31.5">
      <c r="A1209" s="121" t="s">
        <v>825</v>
      </c>
      <c r="B1209" s="86"/>
      <c r="C1209" s="86" t="s">
        <v>456</v>
      </c>
      <c r="D1209" s="86" t="s">
        <v>337</v>
      </c>
      <c r="E1209" s="113" t="s">
        <v>826</v>
      </c>
      <c r="F1209" s="1"/>
      <c r="G1209" s="127">
        <f t="shared" si="251"/>
        <v>5928</v>
      </c>
    </row>
    <row r="1210" spans="1:7" ht="47.25">
      <c r="A1210" s="121" t="s">
        <v>841</v>
      </c>
      <c r="B1210" s="86"/>
      <c r="C1210" s="86" t="s">
        <v>456</v>
      </c>
      <c r="D1210" s="86" t="s">
        <v>337</v>
      </c>
      <c r="E1210" s="113" t="s">
        <v>842</v>
      </c>
      <c r="F1210" s="1"/>
      <c r="G1210" s="127">
        <f>G1211+G1212</f>
        <v>5928</v>
      </c>
    </row>
    <row r="1211" spans="1:7">
      <c r="A1211" s="85" t="s">
        <v>346</v>
      </c>
      <c r="B1211" s="86"/>
      <c r="C1211" s="86" t="s">
        <v>456</v>
      </c>
      <c r="D1211" s="86" t="s">
        <v>337</v>
      </c>
      <c r="E1211" s="113" t="s">
        <v>842</v>
      </c>
      <c r="F1211" s="86" t="s">
        <v>347</v>
      </c>
      <c r="G1211" s="127">
        <v>5534.1</v>
      </c>
    </row>
    <row r="1212" spans="1:7" ht="31.5">
      <c r="A1212" s="85" t="s">
        <v>933</v>
      </c>
      <c r="B1212" s="1"/>
      <c r="C1212" s="86" t="s">
        <v>456</v>
      </c>
      <c r="D1212" s="86" t="s">
        <v>337</v>
      </c>
      <c r="E1212" s="113" t="s">
        <v>842</v>
      </c>
      <c r="F1212" s="1" t="s">
        <v>526</v>
      </c>
      <c r="G1212" s="127">
        <v>393.9</v>
      </c>
    </row>
    <row r="1213" spans="1:7">
      <c r="A1213" s="85" t="s">
        <v>716</v>
      </c>
      <c r="B1213" s="9"/>
      <c r="C1213" s="1" t="s">
        <v>456</v>
      </c>
      <c r="D1213" s="1" t="s">
        <v>382</v>
      </c>
      <c r="E1213" s="113"/>
      <c r="F1213" s="9"/>
      <c r="G1213" s="128">
        <f>G1214+G1218</f>
        <v>39183.4</v>
      </c>
    </row>
    <row r="1214" spans="1:7" ht="31.5">
      <c r="A1214" s="85" t="s">
        <v>1175</v>
      </c>
      <c r="B1214" s="1"/>
      <c r="C1214" s="1" t="s">
        <v>456</v>
      </c>
      <c r="D1214" s="1" t="s">
        <v>382</v>
      </c>
      <c r="E1214" s="102" t="s">
        <v>1176</v>
      </c>
      <c r="F1214" s="1"/>
      <c r="G1214" s="128">
        <f t="shared" ref="G1214:G1215" si="252">SUM(G1215)</f>
        <v>29274.7</v>
      </c>
    </row>
    <row r="1215" spans="1:7">
      <c r="A1215" s="85" t="s">
        <v>1177</v>
      </c>
      <c r="B1215" s="1"/>
      <c r="C1215" s="1" t="s">
        <v>456</v>
      </c>
      <c r="D1215" s="1" t="s">
        <v>382</v>
      </c>
      <c r="E1215" s="102" t="s">
        <v>1178</v>
      </c>
      <c r="F1215" s="1"/>
      <c r="G1215" s="128">
        <f t="shared" si="252"/>
        <v>29274.7</v>
      </c>
    </row>
    <row r="1216" spans="1:7" ht="63">
      <c r="A1216" s="85" t="s">
        <v>1179</v>
      </c>
      <c r="B1216" s="1"/>
      <c r="C1216" s="1" t="s">
        <v>456</v>
      </c>
      <c r="D1216" s="1" t="s">
        <v>382</v>
      </c>
      <c r="E1216" s="113" t="s">
        <v>1180</v>
      </c>
      <c r="F1216" s="1"/>
      <c r="G1216" s="128">
        <f t="shared" ref="G1216" si="253">G1217</f>
        <v>29274.7</v>
      </c>
    </row>
    <row r="1217" spans="1:7">
      <c r="A1217" s="85" t="s">
        <v>346</v>
      </c>
      <c r="B1217" s="86"/>
      <c r="C1217" s="1" t="s">
        <v>456</v>
      </c>
      <c r="D1217" s="1" t="s">
        <v>382</v>
      </c>
      <c r="E1217" s="113" t="s">
        <v>1180</v>
      </c>
      <c r="F1217" s="1">
        <v>300</v>
      </c>
      <c r="G1217" s="128">
        <v>29274.7</v>
      </c>
    </row>
    <row r="1218" spans="1:7" ht="31.5">
      <c r="A1218" s="85" t="s">
        <v>794</v>
      </c>
      <c r="B1218" s="9"/>
      <c r="C1218" s="1" t="s">
        <v>456</v>
      </c>
      <c r="D1218" s="1" t="s">
        <v>382</v>
      </c>
      <c r="E1218" s="9" t="s">
        <v>795</v>
      </c>
      <c r="F1218" s="9"/>
      <c r="G1218" s="128">
        <f t="shared" ref="G1218" si="254">SUM(G1219)</f>
        <v>9908.7000000000007</v>
      </c>
    </row>
    <row r="1219" spans="1:7" ht="31.5">
      <c r="A1219" s="85" t="s">
        <v>1066</v>
      </c>
      <c r="B1219" s="9"/>
      <c r="C1219" s="1" t="s">
        <v>456</v>
      </c>
      <c r="D1219" s="1" t="s">
        <v>382</v>
      </c>
      <c r="E1219" s="9" t="s">
        <v>1013</v>
      </c>
      <c r="F1219" s="9"/>
      <c r="G1219" s="128">
        <f t="shared" ref="G1219" si="255">SUM(G1220+G1226)</f>
        <v>9908.7000000000007</v>
      </c>
    </row>
    <row r="1220" spans="1:7">
      <c r="A1220" s="85" t="s">
        <v>419</v>
      </c>
      <c r="B1220" s="9"/>
      <c r="C1220" s="1" t="s">
        <v>456</v>
      </c>
      <c r="D1220" s="1" t="s">
        <v>382</v>
      </c>
      <c r="E1220" s="9" t="s">
        <v>1014</v>
      </c>
      <c r="F1220" s="9"/>
      <c r="G1220" s="128">
        <f t="shared" ref="G1220" si="256">SUM(G1224)+G1221</f>
        <v>9466.2000000000007</v>
      </c>
    </row>
    <row r="1221" spans="1:7" ht="31.5">
      <c r="A1221" s="85" t="s">
        <v>1181</v>
      </c>
      <c r="B1221" s="9"/>
      <c r="C1221" s="1" t="s">
        <v>456</v>
      </c>
      <c r="D1221" s="1" t="s">
        <v>382</v>
      </c>
      <c r="E1221" s="9" t="s">
        <v>1069</v>
      </c>
      <c r="F1221" s="9"/>
      <c r="G1221" s="128">
        <f>G1222+G1223</f>
        <v>493.09999999999997</v>
      </c>
    </row>
    <row r="1222" spans="1:7">
      <c r="A1222" s="85" t="s">
        <v>346</v>
      </c>
      <c r="B1222" s="9"/>
      <c r="C1222" s="1" t="s">
        <v>456</v>
      </c>
      <c r="D1222" s="1" t="s">
        <v>382</v>
      </c>
      <c r="E1222" s="9" t="s">
        <v>1069</v>
      </c>
      <c r="F1222" s="9">
        <v>300</v>
      </c>
      <c r="G1222" s="128">
        <v>236.2</v>
      </c>
    </row>
    <row r="1223" spans="1:7" ht="31.5">
      <c r="A1223" s="85" t="s">
        <v>425</v>
      </c>
      <c r="B1223" s="9"/>
      <c r="C1223" s="1" t="s">
        <v>456</v>
      </c>
      <c r="D1223" s="1" t="s">
        <v>382</v>
      </c>
      <c r="E1223" s="9" t="s">
        <v>1069</v>
      </c>
      <c r="F1223" s="9">
        <v>600</v>
      </c>
      <c r="G1223" s="128">
        <v>256.89999999999998</v>
      </c>
    </row>
    <row r="1224" spans="1:7" ht="94.5">
      <c r="A1224" s="85" t="s">
        <v>1182</v>
      </c>
      <c r="B1224" s="1"/>
      <c r="C1224" s="1" t="s">
        <v>456</v>
      </c>
      <c r="D1224" s="1" t="s">
        <v>382</v>
      </c>
      <c r="E1224" s="9" t="s">
        <v>1183</v>
      </c>
      <c r="F1224" s="1"/>
      <c r="G1224" s="127">
        <f t="shared" ref="G1224" si="257">G1225</f>
        <v>8973.1</v>
      </c>
    </row>
    <row r="1225" spans="1:7">
      <c r="A1225" s="85" t="s">
        <v>346</v>
      </c>
      <c r="B1225" s="1"/>
      <c r="C1225" s="1" t="s">
        <v>456</v>
      </c>
      <c r="D1225" s="1" t="s">
        <v>382</v>
      </c>
      <c r="E1225" s="9" t="s">
        <v>1183</v>
      </c>
      <c r="F1225" s="1" t="s">
        <v>347</v>
      </c>
      <c r="G1225" s="127">
        <v>8973.1</v>
      </c>
    </row>
    <row r="1226" spans="1:7" ht="31.5">
      <c r="A1226" s="85" t="s">
        <v>453</v>
      </c>
      <c r="B1226" s="1"/>
      <c r="C1226" s="1" t="s">
        <v>456</v>
      </c>
      <c r="D1226" s="1" t="s">
        <v>382</v>
      </c>
      <c r="E1226" s="9" t="s">
        <v>1031</v>
      </c>
      <c r="F1226" s="1"/>
      <c r="G1226" s="127">
        <f t="shared" ref="G1226:G1227" si="258">SUM(G1227)</f>
        <v>442.5</v>
      </c>
    </row>
    <row r="1227" spans="1:7" ht="78.75">
      <c r="A1227" s="85" t="s">
        <v>1090</v>
      </c>
      <c r="B1227" s="1"/>
      <c r="C1227" s="1" t="s">
        <v>456</v>
      </c>
      <c r="D1227" s="1" t="s">
        <v>382</v>
      </c>
      <c r="E1227" s="9" t="s">
        <v>1091</v>
      </c>
      <c r="F1227" s="1"/>
      <c r="G1227" s="127">
        <f t="shared" si="258"/>
        <v>442.5</v>
      </c>
    </row>
    <row r="1228" spans="1:7">
      <c r="A1228" s="85" t="s">
        <v>346</v>
      </c>
      <c r="B1228" s="1"/>
      <c r="C1228" s="1" t="s">
        <v>456</v>
      </c>
      <c r="D1228" s="1" t="s">
        <v>382</v>
      </c>
      <c r="E1228" s="9" t="s">
        <v>1091</v>
      </c>
      <c r="F1228" s="1" t="s">
        <v>347</v>
      </c>
      <c r="G1228" s="127">
        <v>442.5</v>
      </c>
    </row>
    <row r="1229" spans="1:7" hidden="1">
      <c r="A1229" s="85" t="s">
        <v>727</v>
      </c>
      <c r="B1229" s="107"/>
      <c r="C1229" s="86" t="s">
        <v>456</v>
      </c>
      <c r="D1229" s="86" t="s">
        <v>367</v>
      </c>
      <c r="E1229" s="86"/>
      <c r="F1229" s="9"/>
      <c r="G1229" s="128">
        <f t="shared" ref="G1229:G1230" si="259">G1230</f>
        <v>0</v>
      </c>
    </row>
    <row r="1230" spans="1:7" ht="31.5" hidden="1">
      <c r="A1230" s="85" t="s">
        <v>1184</v>
      </c>
      <c r="B1230" s="107"/>
      <c r="C1230" s="86" t="s">
        <v>456</v>
      </c>
      <c r="D1230" s="86" t="s">
        <v>367</v>
      </c>
      <c r="E1230" s="9" t="s">
        <v>482</v>
      </c>
      <c r="F1230" s="9"/>
      <c r="G1230" s="128">
        <f t="shared" si="259"/>
        <v>0</v>
      </c>
    </row>
    <row r="1231" spans="1:7" hidden="1">
      <c r="A1231" s="85" t="s">
        <v>483</v>
      </c>
      <c r="B1231" s="107"/>
      <c r="C1231" s="86" t="s">
        <v>456</v>
      </c>
      <c r="D1231" s="86" t="s">
        <v>367</v>
      </c>
      <c r="E1231" s="9" t="s">
        <v>484</v>
      </c>
      <c r="F1231" s="9"/>
      <c r="G1231" s="128">
        <f>SUM(G1233)</f>
        <v>0</v>
      </c>
    </row>
    <row r="1232" spans="1:7" hidden="1">
      <c r="A1232" s="85" t="s">
        <v>419</v>
      </c>
      <c r="B1232" s="107"/>
      <c r="C1232" s="86" t="s">
        <v>456</v>
      </c>
      <c r="D1232" s="86" t="s">
        <v>367</v>
      </c>
      <c r="E1232" s="9" t="s">
        <v>485</v>
      </c>
      <c r="F1232" s="9"/>
      <c r="G1232" s="128">
        <f t="shared" ref="G1232:G1233" si="260">G1233</f>
        <v>0</v>
      </c>
    </row>
    <row r="1233" spans="1:7" hidden="1">
      <c r="A1233" s="85" t="s">
        <v>819</v>
      </c>
      <c r="B1233" s="107"/>
      <c r="C1233" s="86" t="s">
        <v>456</v>
      </c>
      <c r="D1233" s="86" t="s">
        <v>367</v>
      </c>
      <c r="E1233" s="9" t="s">
        <v>820</v>
      </c>
      <c r="F1233" s="9"/>
      <c r="G1233" s="128">
        <f t="shared" si="260"/>
        <v>0</v>
      </c>
    </row>
    <row r="1234" spans="1:7" ht="31.5" hidden="1">
      <c r="A1234" s="85" t="s">
        <v>933</v>
      </c>
      <c r="B1234" s="107"/>
      <c r="C1234" s="86" t="s">
        <v>456</v>
      </c>
      <c r="D1234" s="86" t="s">
        <v>367</v>
      </c>
      <c r="E1234" s="9" t="s">
        <v>820</v>
      </c>
      <c r="F1234" s="9">
        <v>600</v>
      </c>
      <c r="G1234" s="128"/>
    </row>
    <row r="1235" spans="1:7">
      <c r="A1235" s="85" t="s">
        <v>735</v>
      </c>
      <c r="B1235" s="107"/>
      <c r="C1235" s="86" t="s">
        <v>736</v>
      </c>
      <c r="D1235" s="86"/>
      <c r="E1235" s="9"/>
      <c r="F1235" s="9"/>
      <c r="G1235" s="128">
        <f t="shared" ref="G1235:G1240" si="261">SUM(G1236)</f>
        <v>2748</v>
      </c>
    </row>
    <row r="1236" spans="1:7">
      <c r="A1236" s="85" t="s">
        <v>758</v>
      </c>
      <c r="B1236" s="107"/>
      <c r="C1236" s="86" t="s">
        <v>736</v>
      </c>
      <c r="D1236" s="86" t="s">
        <v>363</v>
      </c>
      <c r="E1236" s="9"/>
      <c r="F1236" s="9"/>
      <c r="G1236" s="128">
        <f t="shared" si="261"/>
        <v>2748</v>
      </c>
    </row>
    <row r="1237" spans="1:7" ht="31.5">
      <c r="A1237" s="85" t="s">
        <v>794</v>
      </c>
      <c r="B1237" s="107"/>
      <c r="C1237" s="86" t="s">
        <v>736</v>
      </c>
      <c r="D1237" s="86" t="s">
        <v>363</v>
      </c>
      <c r="E1237" s="9" t="s">
        <v>795</v>
      </c>
      <c r="F1237" s="9"/>
      <c r="G1237" s="128">
        <f t="shared" si="261"/>
        <v>2748</v>
      </c>
    </row>
    <row r="1238" spans="1:7" ht="47.25">
      <c r="A1238" s="85" t="s">
        <v>1123</v>
      </c>
      <c r="B1238" s="107"/>
      <c r="C1238" s="86" t="s">
        <v>736</v>
      </c>
      <c r="D1238" s="86" t="s">
        <v>363</v>
      </c>
      <c r="E1238" s="9" t="s">
        <v>1124</v>
      </c>
      <c r="F1238" s="9"/>
      <c r="G1238" s="128">
        <f t="shared" si="261"/>
        <v>2748</v>
      </c>
    </row>
    <row r="1239" spans="1:7" ht="31.5">
      <c r="A1239" s="85" t="s">
        <v>453</v>
      </c>
      <c r="B1239" s="107"/>
      <c r="C1239" s="86" t="s">
        <v>736</v>
      </c>
      <c r="D1239" s="86" t="s">
        <v>363</v>
      </c>
      <c r="E1239" s="9" t="s">
        <v>1127</v>
      </c>
      <c r="F1239" s="9"/>
      <c r="G1239" s="128">
        <f t="shared" si="261"/>
        <v>2748</v>
      </c>
    </row>
    <row r="1240" spans="1:7">
      <c r="A1240" s="85" t="s">
        <v>1128</v>
      </c>
      <c r="B1240" s="107"/>
      <c r="C1240" s="86" t="s">
        <v>736</v>
      </c>
      <c r="D1240" s="86" t="s">
        <v>363</v>
      </c>
      <c r="E1240" s="9" t="s">
        <v>1129</v>
      </c>
      <c r="F1240" s="9"/>
      <c r="G1240" s="128">
        <f t="shared" si="261"/>
        <v>2748</v>
      </c>
    </row>
    <row r="1241" spans="1:7" ht="47.25">
      <c r="A1241" s="90" t="s">
        <v>342</v>
      </c>
      <c r="B1241" s="107"/>
      <c r="C1241" s="86" t="s">
        <v>736</v>
      </c>
      <c r="D1241" s="86" t="s">
        <v>363</v>
      </c>
      <c r="E1241" s="9" t="s">
        <v>1129</v>
      </c>
      <c r="F1241" s="9">
        <v>100</v>
      </c>
      <c r="G1241" s="128">
        <v>2748</v>
      </c>
    </row>
    <row r="1242" spans="1:7">
      <c r="A1242" s="109" t="s">
        <v>1185</v>
      </c>
      <c r="B1242" s="88" t="s">
        <v>1186</v>
      </c>
      <c r="C1242" s="88"/>
      <c r="D1242" s="88"/>
      <c r="E1242" s="88"/>
      <c r="F1242" s="88"/>
      <c r="G1242" s="126">
        <f>G1243+G1283+G1422</f>
        <v>323579.59999999998</v>
      </c>
    </row>
    <row r="1243" spans="1:7">
      <c r="A1243" s="85" t="s">
        <v>360</v>
      </c>
      <c r="B1243" s="1"/>
      <c r="C1243" s="1" t="s">
        <v>361</v>
      </c>
      <c r="D1243" s="1"/>
      <c r="E1243" s="1"/>
      <c r="F1243" s="1"/>
      <c r="G1243" s="127">
        <f t="shared" ref="G1243" si="262">G1244+G1275+G1270</f>
        <v>121194.09999999999</v>
      </c>
    </row>
    <row r="1244" spans="1:7">
      <c r="A1244" s="85" t="s">
        <v>1112</v>
      </c>
      <c r="B1244" s="1"/>
      <c r="C1244" s="1" t="s">
        <v>361</v>
      </c>
      <c r="D1244" s="1" t="s">
        <v>337</v>
      </c>
      <c r="E1244" s="1"/>
      <c r="F1244" s="1"/>
      <c r="G1244" s="127">
        <f>SUM(G1245)</f>
        <v>120953.9</v>
      </c>
    </row>
    <row r="1245" spans="1:7">
      <c r="A1245" s="85" t="s">
        <v>1187</v>
      </c>
      <c r="B1245" s="1"/>
      <c r="C1245" s="1" t="s">
        <v>361</v>
      </c>
      <c r="D1245" s="1" t="s">
        <v>337</v>
      </c>
      <c r="E1245" s="1" t="s">
        <v>1188</v>
      </c>
      <c r="F1245" s="1"/>
      <c r="G1245" s="127">
        <f>SUM(G1246)+G1254+G1250</f>
        <v>120953.9</v>
      </c>
    </row>
    <row r="1246" spans="1:7">
      <c r="A1246" s="85" t="s">
        <v>1189</v>
      </c>
      <c r="B1246" s="1"/>
      <c r="C1246" s="1" t="s">
        <v>361</v>
      </c>
      <c r="D1246" s="1" t="s">
        <v>337</v>
      </c>
      <c r="E1246" s="1" t="s">
        <v>1190</v>
      </c>
      <c r="F1246" s="1"/>
      <c r="G1246" s="127">
        <f t="shared" ref="G1246:G1248" si="263">G1247</f>
        <v>100668.7</v>
      </c>
    </row>
    <row r="1247" spans="1:7" ht="47.25">
      <c r="A1247" s="85" t="s">
        <v>426</v>
      </c>
      <c r="B1247" s="1"/>
      <c r="C1247" s="1" t="s">
        <v>361</v>
      </c>
      <c r="D1247" s="1" t="s">
        <v>337</v>
      </c>
      <c r="E1247" s="1" t="s">
        <v>1191</v>
      </c>
      <c r="F1247" s="1"/>
      <c r="G1247" s="127">
        <f>G1248</f>
        <v>100668.7</v>
      </c>
    </row>
    <row r="1248" spans="1:7">
      <c r="A1248" s="85" t="s">
        <v>1192</v>
      </c>
      <c r="B1248" s="1"/>
      <c r="C1248" s="1" t="s">
        <v>361</v>
      </c>
      <c r="D1248" s="1" t="s">
        <v>337</v>
      </c>
      <c r="E1248" s="1" t="s">
        <v>1193</v>
      </c>
      <c r="F1248" s="1"/>
      <c r="G1248" s="127">
        <f t="shared" si="263"/>
        <v>100668.7</v>
      </c>
    </row>
    <row r="1249" spans="1:7" ht="31.5">
      <c r="A1249" s="85" t="s">
        <v>933</v>
      </c>
      <c r="B1249" s="1"/>
      <c r="C1249" s="1" t="s">
        <v>361</v>
      </c>
      <c r="D1249" s="1" t="s">
        <v>337</v>
      </c>
      <c r="E1249" s="1" t="s">
        <v>1193</v>
      </c>
      <c r="F1249" s="1" t="s">
        <v>526</v>
      </c>
      <c r="G1249" s="127">
        <v>100668.7</v>
      </c>
    </row>
    <row r="1250" spans="1:7">
      <c r="A1250" s="85" t="s">
        <v>1194</v>
      </c>
      <c r="B1250" s="1"/>
      <c r="C1250" s="1" t="s">
        <v>361</v>
      </c>
      <c r="D1250" s="1" t="s">
        <v>337</v>
      </c>
      <c r="E1250" s="1" t="s">
        <v>1195</v>
      </c>
      <c r="F1250" s="1"/>
      <c r="G1250" s="127">
        <f t="shared" ref="G1250:G1252" si="264">SUM(G1251)</f>
        <v>232.9</v>
      </c>
    </row>
    <row r="1251" spans="1:7">
      <c r="A1251" s="85" t="s">
        <v>419</v>
      </c>
      <c r="B1251" s="1"/>
      <c r="C1251" s="1" t="s">
        <v>361</v>
      </c>
      <c r="D1251" s="1" t="s">
        <v>337</v>
      </c>
      <c r="E1251" s="1" t="s">
        <v>1196</v>
      </c>
      <c r="F1251" s="1"/>
      <c r="G1251" s="127">
        <f t="shared" si="264"/>
        <v>232.9</v>
      </c>
    </row>
    <row r="1252" spans="1:7">
      <c r="A1252" s="85" t="s">
        <v>1192</v>
      </c>
      <c r="B1252" s="1"/>
      <c r="C1252" s="1" t="s">
        <v>361</v>
      </c>
      <c r="D1252" s="1" t="s">
        <v>337</v>
      </c>
      <c r="E1252" s="1" t="s">
        <v>1197</v>
      </c>
      <c r="F1252" s="1"/>
      <c r="G1252" s="127">
        <f t="shared" si="264"/>
        <v>232.9</v>
      </c>
    </row>
    <row r="1253" spans="1:7" ht="31.5">
      <c r="A1253" s="85" t="s">
        <v>933</v>
      </c>
      <c r="B1253" s="1"/>
      <c r="C1253" s="1" t="s">
        <v>361</v>
      </c>
      <c r="D1253" s="1" t="s">
        <v>337</v>
      </c>
      <c r="E1253" s="1" t="s">
        <v>1197</v>
      </c>
      <c r="F1253" s="1" t="s">
        <v>526</v>
      </c>
      <c r="G1253" s="127">
        <v>232.9</v>
      </c>
    </row>
    <row r="1254" spans="1:7" ht="31.5">
      <c r="A1254" s="85" t="s">
        <v>1198</v>
      </c>
      <c r="B1254" s="122"/>
      <c r="C1254" s="1" t="s">
        <v>361</v>
      </c>
      <c r="D1254" s="1" t="s">
        <v>337</v>
      </c>
      <c r="E1254" s="1" t="s">
        <v>1199</v>
      </c>
      <c r="F1254" s="123"/>
      <c r="G1254" s="127">
        <f t="shared" ref="G1254" si="265">G1258+G1267+G1255</f>
        <v>20052.3</v>
      </c>
    </row>
    <row r="1255" spans="1:7">
      <c r="A1255" s="85" t="s">
        <v>419</v>
      </c>
      <c r="B1255" s="122"/>
      <c r="C1255" s="1" t="s">
        <v>361</v>
      </c>
      <c r="D1255" s="1" t="s">
        <v>337</v>
      </c>
      <c r="E1255" s="1" t="s">
        <v>1200</v>
      </c>
      <c r="F1255" s="123"/>
      <c r="G1255" s="127">
        <f t="shared" ref="G1255:G1256" si="266">SUM(G1256)</f>
        <v>5929.2</v>
      </c>
    </row>
    <row r="1256" spans="1:7" ht="63">
      <c r="A1256" s="85" t="s">
        <v>1201</v>
      </c>
      <c r="B1256" s="122"/>
      <c r="C1256" s="1" t="s">
        <v>361</v>
      </c>
      <c r="D1256" s="1" t="s">
        <v>337</v>
      </c>
      <c r="E1256" s="1" t="s">
        <v>1202</v>
      </c>
      <c r="F1256" s="123"/>
      <c r="G1256" s="127">
        <f t="shared" si="266"/>
        <v>5929.2</v>
      </c>
    </row>
    <row r="1257" spans="1:7" ht="31.5">
      <c r="A1257" s="85" t="s">
        <v>933</v>
      </c>
      <c r="B1257" s="122"/>
      <c r="C1257" s="1" t="s">
        <v>361</v>
      </c>
      <c r="D1257" s="1" t="s">
        <v>337</v>
      </c>
      <c r="E1257" s="1" t="s">
        <v>1202</v>
      </c>
      <c r="F1257" s="1" t="s">
        <v>526</v>
      </c>
      <c r="G1257" s="127">
        <v>5929.2</v>
      </c>
    </row>
    <row r="1258" spans="1:7">
      <c r="A1258" s="85" t="s">
        <v>428</v>
      </c>
      <c r="B1258" s="122"/>
      <c r="C1258" s="1" t="s">
        <v>361</v>
      </c>
      <c r="D1258" s="1" t="s">
        <v>337</v>
      </c>
      <c r="E1258" s="1" t="s">
        <v>1203</v>
      </c>
      <c r="F1258" s="123"/>
      <c r="G1258" s="127">
        <f>SUM(G1259+G1262+G1264)</f>
        <v>2563.4</v>
      </c>
    </row>
    <row r="1259" spans="1:7">
      <c r="A1259" s="85" t="s">
        <v>430</v>
      </c>
      <c r="B1259" s="122"/>
      <c r="C1259" s="1" t="s">
        <v>361</v>
      </c>
      <c r="D1259" s="1" t="s">
        <v>337</v>
      </c>
      <c r="E1259" s="1" t="s">
        <v>1204</v>
      </c>
      <c r="F1259" s="1"/>
      <c r="G1259" s="127">
        <f>G1260</f>
        <v>537.1</v>
      </c>
    </row>
    <row r="1260" spans="1:7">
      <c r="A1260" s="85" t="s">
        <v>1192</v>
      </c>
      <c r="B1260" s="122"/>
      <c r="C1260" s="1" t="s">
        <v>361</v>
      </c>
      <c r="D1260" s="1" t="s">
        <v>337</v>
      </c>
      <c r="E1260" s="1" t="s">
        <v>1205</v>
      </c>
      <c r="F1260" s="1"/>
      <c r="G1260" s="127">
        <f t="shared" ref="G1260" si="267">G1261</f>
        <v>537.1</v>
      </c>
    </row>
    <row r="1261" spans="1:7" ht="31.5">
      <c r="A1261" s="85" t="s">
        <v>933</v>
      </c>
      <c r="B1261" s="122"/>
      <c r="C1261" s="1" t="s">
        <v>361</v>
      </c>
      <c r="D1261" s="1" t="s">
        <v>337</v>
      </c>
      <c r="E1261" s="1" t="s">
        <v>1205</v>
      </c>
      <c r="F1261" s="1" t="s">
        <v>526</v>
      </c>
      <c r="G1261" s="127">
        <v>537.1</v>
      </c>
    </row>
    <row r="1262" spans="1:7" ht="31.5">
      <c r="A1262" s="85" t="s">
        <v>650</v>
      </c>
      <c r="B1262" s="122"/>
      <c r="C1262" s="1" t="s">
        <v>361</v>
      </c>
      <c r="D1262" s="1" t="s">
        <v>337</v>
      </c>
      <c r="E1262" s="1" t="s">
        <v>1206</v>
      </c>
      <c r="F1262" s="1"/>
      <c r="G1262" s="127">
        <f>SUM(G1263)</f>
        <v>594.29999999999995</v>
      </c>
    </row>
    <row r="1263" spans="1:7" ht="31.5">
      <c r="A1263" s="85" t="s">
        <v>933</v>
      </c>
      <c r="B1263" s="122"/>
      <c r="C1263" s="1" t="s">
        <v>361</v>
      </c>
      <c r="D1263" s="1" t="s">
        <v>337</v>
      </c>
      <c r="E1263" s="1" t="s">
        <v>1207</v>
      </c>
      <c r="F1263" s="1" t="s">
        <v>526</v>
      </c>
      <c r="G1263" s="127">
        <v>594.29999999999995</v>
      </c>
    </row>
    <row r="1264" spans="1:7">
      <c r="A1264" s="85" t="s">
        <v>1028</v>
      </c>
      <c r="B1264" s="122"/>
      <c r="C1264" s="1" t="s">
        <v>361</v>
      </c>
      <c r="D1264" s="1" t="s">
        <v>337</v>
      </c>
      <c r="E1264" s="1" t="s">
        <v>1208</v>
      </c>
      <c r="F1264" s="1"/>
      <c r="G1264" s="127">
        <f>SUM(G1265)</f>
        <v>1432</v>
      </c>
    </row>
    <row r="1265" spans="1:7">
      <c r="A1265" s="85" t="s">
        <v>1028</v>
      </c>
      <c r="B1265" s="122"/>
      <c r="C1265" s="1" t="s">
        <v>361</v>
      </c>
      <c r="D1265" s="1" t="s">
        <v>337</v>
      </c>
      <c r="E1265" s="1" t="s">
        <v>1209</v>
      </c>
      <c r="F1265" s="1"/>
      <c r="G1265" s="127">
        <f>G1266</f>
        <v>1432</v>
      </c>
    </row>
    <row r="1266" spans="1:7" ht="31.5">
      <c r="A1266" s="85" t="s">
        <v>933</v>
      </c>
      <c r="B1266" s="122"/>
      <c r="C1266" s="1" t="s">
        <v>361</v>
      </c>
      <c r="D1266" s="1" t="s">
        <v>337</v>
      </c>
      <c r="E1266" s="1" t="s">
        <v>1209</v>
      </c>
      <c r="F1266" s="1" t="s">
        <v>526</v>
      </c>
      <c r="G1266" s="127">
        <v>1432</v>
      </c>
    </row>
    <row r="1267" spans="1:7">
      <c r="A1267" s="85" t="s">
        <v>1210</v>
      </c>
      <c r="B1267" s="122"/>
      <c r="C1267" s="1" t="s">
        <v>361</v>
      </c>
      <c r="D1267" s="1" t="s">
        <v>337</v>
      </c>
      <c r="E1267" s="1" t="s">
        <v>1211</v>
      </c>
      <c r="F1267" s="1"/>
      <c r="G1267" s="127">
        <f t="shared" ref="G1267:G1268" si="268">G1268</f>
        <v>11559.7</v>
      </c>
    </row>
    <row r="1268" spans="1:7" ht="63">
      <c r="A1268" s="85" t="s">
        <v>1212</v>
      </c>
      <c r="B1268" s="122"/>
      <c r="C1268" s="1" t="s">
        <v>361</v>
      </c>
      <c r="D1268" s="1" t="s">
        <v>337</v>
      </c>
      <c r="E1268" s="1" t="s">
        <v>1213</v>
      </c>
      <c r="F1268" s="1"/>
      <c r="G1268" s="127">
        <f t="shared" si="268"/>
        <v>11559.7</v>
      </c>
    </row>
    <row r="1269" spans="1:7" ht="31.5">
      <c r="A1269" s="85" t="s">
        <v>933</v>
      </c>
      <c r="B1269" s="122"/>
      <c r="C1269" s="1" t="s">
        <v>361</v>
      </c>
      <c r="D1269" s="1" t="s">
        <v>337</v>
      </c>
      <c r="E1269" s="1" t="s">
        <v>1213</v>
      </c>
      <c r="F1269" s="1" t="s">
        <v>526</v>
      </c>
      <c r="G1269" s="127">
        <v>11559.7</v>
      </c>
    </row>
    <row r="1270" spans="1:7">
      <c r="A1270" s="90" t="s">
        <v>362</v>
      </c>
      <c r="B1270" s="122"/>
      <c r="C1270" s="1" t="s">
        <v>361</v>
      </c>
      <c r="D1270" s="1" t="s">
        <v>363</v>
      </c>
      <c r="E1270" s="1"/>
      <c r="F1270" s="1"/>
      <c r="G1270" s="127">
        <f t="shared" ref="G1270:G1272" si="269">SUM(G1271)</f>
        <v>14</v>
      </c>
    </row>
    <row r="1271" spans="1:7">
      <c r="A1271" s="85" t="s">
        <v>1187</v>
      </c>
      <c r="B1271" s="1"/>
      <c r="C1271" s="1" t="s">
        <v>361</v>
      </c>
      <c r="D1271" s="1" t="s">
        <v>363</v>
      </c>
      <c r="E1271" s="1" t="s">
        <v>1188</v>
      </c>
      <c r="F1271" s="1"/>
      <c r="G1271" s="127">
        <f t="shared" si="269"/>
        <v>14</v>
      </c>
    </row>
    <row r="1272" spans="1:7">
      <c r="A1272" s="85" t="s">
        <v>1214</v>
      </c>
      <c r="B1272" s="122"/>
      <c r="C1272" s="1" t="s">
        <v>361</v>
      </c>
      <c r="D1272" s="1" t="s">
        <v>363</v>
      </c>
      <c r="E1272" s="1" t="s">
        <v>1215</v>
      </c>
      <c r="F1272" s="1"/>
      <c r="G1272" s="127">
        <f t="shared" si="269"/>
        <v>14</v>
      </c>
    </row>
    <row r="1273" spans="1:7" ht="31.5">
      <c r="A1273" s="85" t="s">
        <v>358</v>
      </c>
      <c r="B1273" s="122"/>
      <c r="C1273" s="1" t="s">
        <v>361</v>
      </c>
      <c r="D1273" s="1" t="s">
        <v>363</v>
      </c>
      <c r="E1273" s="1" t="s">
        <v>1216</v>
      </c>
      <c r="F1273" s="1"/>
      <c r="G1273" s="127">
        <f>SUM(G1274)</f>
        <v>14</v>
      </c>
    </row>
    <row r="1274" spans="1:7" ht="31.5">
      <c r="A1274" s="85" t="s">
        <v>344</v>
      </c>
      <c r="B1274" s="122"/>
      <c r="C1274" s="1" t="s">
        <v>361</v>
      </c>
      <c r="D1274" s="1" t="s">
        <v>363</v>
      </c>
      <c r="E1274" s="1" t="s">
        <v>1216</v>
      </c>
      <c r="F1274" s="1" t="s">
        <v>345</v>
      </c>
      <c r="G1274" s="127">
        <v>14</v>
      </c>
    </row>
    <row r="1275" spans="1:7">
      <c r="A1275" s="85" t="s">
        <v>793</v>
      </c>
      <c r="B1275" s="1"/>
      <c r="C1275" s="1" t="s">
        <v>361</v>
      </c>
      <c r="D1275" s="1" t="s">
        <v>361</v>
      </c>
      <c r="E1275" s="1"/>
      <c r="F1275" s="9"/>
      <c r="G1275" s="127">
        <f t="shared" ref="G1275:G1278" si="270">SUM(G1276)</f>
        <v>226.2</v>
      </c>
    </row>
    <row r="1276" spans="1:7" ht="31.5">
      <c r="A1276" s="85" t="s">
        <v>794</v>
      </c>
      <c r="B1276" s="86"/>
      <c r="C1276" s="86" t="s">
        <v>361</v>
      </c>
      <c r="D1276" s="86" t="s">
        <v>361</v>
      </c>
      <c r="E1276" s="9" t="s">
        <v>795</v>
      </c>
      <c r="F1276" s="9"/>
      <c r="G1276" s="127">
        <f t="shared" si="270"/>
        <v>226.2</v>
      </c>
    </row>
    <row r="1277" spans="1:7" ht="31.5">
      <c r="A1277" s="85" t="s">
        <v>796</v>
      </c>
      <c r="B1277" s="1"/>
      <c r="C1277" s="1" t="s">
        <v>361</v>
      </c>
      <c r="D1277" s="1" t="s">
        <v>361</v>
      </c>
      <c r="E1277" s="1" t="s">
        <v>797</v>
      </c>
      <c r="F1277" s="1"/>
      <c r="G1277" s="127">
        <f t="shared" si="270"/>
        <v>226.2</v>
      </c>
    </row>
    <row r="1278" spans="1:7">
      <c r="A1278" s="85" t="s">
        <v>419</v>
      </c>
      <c r="B1278" s="1"/>
      <c r="C1278" s="1" t="s">
        <v>361</v>
      </c>
      <c r="D1278" s="1" t="s">
        <v>361</v>
      </c>
      <c r="E1278" s="1" t="s">
        <v>798</v>
      </c>
      <c r="F1278" s="1"/>
      <c r="G1278" s="127">
        <f t="shared" si="270"/>
        <v>226.2</v>
      </c>
    </row>
    <row r="1279" spans="1:7">
      <c r="A1279" s="85" t="s">
        <v>799</v>
      </c>
      <c r="B1279" s="9"/>
      <c r="C1279" s="1" t="s">
        <v>361</v>
      </c>
      <c r="D1279" s="1" t="s">
        <v>361</v>
      </c>
      <c r="E1279" s="1" t="s">
        <v>800</v>
      </c>
      <c r="F1279" s="1"/>
      <c r="G1279" s="127">
        <f t="shared" ref="G1279" si="271">SUM(G1280:G1282)</f>
        <v>226.2</v>
      </c>
    </row>
    <row r="1280" spans="1:7" ht="47.25">
      <c r="A1280" s="85" t="s">
        <v>342</v>
      </c>
      <c r="B1280" s="9"/>
      <c r="C1280" s="1" t="s">
        <v>361</v>
      </c>
      <c r="D1280" s="1" t="s">
        <v>361</v>
      </c>
      <c r="E1280" s="1" t="s">
        <v>800</v>
      </c>
      <c r="F1280" s="1" t="s">
        <v>343</v>
      </c>
      <c r="G1280" s="127">
        <v>43.5</v>
      </c>
    </row>
    <row r="1281" spans="1:7" ht="31.5">
      <c r="A1281" s="85" t="s">
        <v>344</v>
      </c>
      <c r="B1281" s="9"/>
      <c r="C1281" s="1" t="s">
        <v>361</v>
      </c>
      <c r="D1281" s="1" t="s">
        <v>361</v>
      </c>
      <c r="E1281" s="1" t="s">
        <v>800</v>
      </c>
      <c r="F1281" s="1" t="s">
        <v>345</v>
      </c>
      <c r="G1281" s="127">
        <v>14.1</v>
      </c>
    </row>
    <row r="1282" spans="1:7" ht="31.5">
      <c r="A1282" s="85" t="s">
        <v>425</v>
      </c>
      <c r="B1282" s="1"/>
      <c r="C1282" s="1" t="s">
        <v>361</v>
      </c>
      <c r="D1282" s="1" t="s">
        <v>361</v>
      </c>
      <c r="E1282" s="1" t="s">
        <v>800</v>
      </c>
      <c r="F1282" s="8">
        <v>600</v>
      </c>
      <c r="G1282" s="127">
        <v>168.6</v>
      </c>
    </row>
    <row r="1283" spans="1:7">
      <c r="A1283" s="85" t="s">
        <v>699</v>
      </c>
      <c r="B1283" s="1"/>
      <c r="C1283" s="1" t="s">
        <v>471</v>
      </c>
      <c r="D1283" s="1"/>
      <c r="E1283" s="1"/>
      <c r="F1283" s="1"/>
      <c r="G1283" s="127">
        <f>SUM(G1284+G1367)</f>
        <v>201911.9</v>
      </c>
    </row>
    <row r="1284" spans="1:7">
      <c r="A1284" s="85" t="s">
        <v>1217</v>
      </c>
      <c r="B1284" s="1"/>
      <c r="C1284" s="1" t="s">
        <v>471</v>
      </c>
      <c r="D1284" s="1" t="s">
        <v>335</v>
      </c>
      <c r="E1284" s="1"/>
      <c r="F1284" s="1"/>
      <c r="G1284" s="127">
        <f>G1288+G1362+G1298</f>
        <v>153568.9</v>
      </c>
    </row>
    <row r="1285" spans="1:7" hidden="1">
      <c r="A1285" s="85" t="s">
        <v>306</v>
      </c>
      <c r="B1285" s="1"/>
      <c r="C1285" s="1" t="s">
        <v>471</v>
      </c>
      <c r="D1285" s="1" t="s">
        <v>335</v>
      </c>
      <c r="E1285" s="1" t="s">
        <v>1218</v>
      </c>
      <c r="F1285" s="1"/>
      <c r="G1285" s="127">
        <f t="shared" ref="G1285:G1286" si="272">G1286</f>
        <v>0</v>
      </c>
    </row>
    <row r="1286" spans="1:7" hidden="1">
      <c r="A1286" s="85" t="s">
        <v>1219</v>
      </c>
      <c r="B1286" s="1"/>
      <c r="C1286" s="1" t="s">
        <v>471</v>
      </c>
      <c r="D1286" s="1" t="s">
        <v>335</v>
      </c>
      <c r="E1286" s="1" t="s">
        <v>1220</v>
      </c>
      <c r="F1286" s="1"/>
      <c r="G1286" s="127">
        <f t="shared" si="272"/>
        <v>0</v>
      </c>
    </row>
    <row r="1287" spans="1:7" ht="47.25" hidden="1">
      <c r="A1287" s="85" t="s">
        <v>342</v>
      </c>
      <c r="B1287" s="1"/>
      <c r="C1287" s="1" t="s">
        <v>471</v>
      </c>
      <c r="D1287" s="1" t="s">
        <v>335</v>
      </c>
      <c r="E1287" s="1" t="s">
        <v>1220</v>
      </c>
      <c r="F1287" s="1" t="s">
        <v>343</v>
      </c>
      <c r="G1287" s="127"/>
    </row>
    <row r="1288" spans="1:7" ht="63" hidden="1">
      <c r="A1288" s="85" t="s">
        <v>1221</v>
      </c>
      <c r="B1288" s="1"/>
      <c r="C1288" s="1" t="s">
        <v>471</v>
      </c>
      <c r="D1288" s="1" t="s">
        <v>335</v>
      </c>
      <c r="E1288" s="1" t="s">
        <v>1222</v>
      </c>
      <c r="F1288" s="1"/>
      <c r="G1288" s="127">
        <f>SUM(G1289)+G1294</f>
        <v>0</v>
      </c>
    </row>
    <row r="1289" spans="1:7" hidden="1">
      <c r="A1289" s="85" t="s">
        <v>419</v>
      </c>
      <c r="B1289" s="1"/>
      <c r="C1289" s="1" t="s">
        <v>471</v>
      </c>
      <c r="D1289" s="1" t="s">
        <v>335</v>
      </c>
      <c r="E1289" s="1" t="s">
        <v>1223</v>
      </c>
      <c r="F1289" s="1"/>
      <c r="G1289" s="127">
        <f t="shared" ref="G1289" si="273">SUM(G1290)+G1292</f>
        <v>0</v>
      </c>
    </row>
    <row r="1290" spans="1:7" hidden="1">
      <c r="A1290" s="85" t="s">
        <v>1224</v>
      </c>
      <c r="B1290" s="1"/>
      <c r="C1290" s="1" t="s">
        <v>471</v>
      </c>
      <c r="D1290" s="1" t="s">
        <v>335</v>
      </c>
      <c r="E1290" s="1" t="s">
        <v>1225</v>
      </c>
      <c r="F1290" s="1"/>
      <c r="G1290" s="127">
        <f t="shared" ref="G1290" si="274">SUM(G1291)</f>
        <v>0</v>
      </c>
    </row>
    <row r="1291" spans="1:7" ht="31.5" hidden="1">
      <c r="A1291" s="85" t="s">
        <v>344</v>
      </c>
      <c r="B1291" s="1"/>
      <c r="C1291" s="1" t="s">
        <v>471</v>
      </c>
      <c r="D1291" s="1" t="s">
        <v>335</v>
      </c>
      <c r="E1291" s="1" t="s">
        <v>1225</v>
      </c>
      <c r="F1291" s="1" t="s">
        <v>345</v>
      </c>
      <c r="G1291" s="127"/>
    </row>
    <row r="1292" spans="1:7" hidden="1">
      <c r="A1292" s="85" t="s">
        <v>1226</v>
      </c>
      <c r="B1292" s="1"/>
      <c r="C1292" s="1" t="s">
        <v>471</v>
      </c>
      <c r="D1292" s="1" t="s">
        <v>335</v>
      </c>
      <c r="E1292" s="1" t="s">
        <v>1227</v>
      </c>
      <c r="F1292" s="1"/>
      <c r="G1292" s="127">
        <f>SUM(G1293)</f>
        <v>0</v>
      </c>
    </row>
    <row r="1293" spans="1:7" ht="31.5" hidden="1">
      <c r="A1293" s="85" t="s">
        <v>344</v>
      </c>
      <c r="B1293" s="1"/>
      <c r="C1293" s="1" t="s">
        <v>471</v>
      </c>
      <c r="D1293" s="1" t="s">
        <v>335</v>
      </c>
      <c r="E1293" s="1" t="s">
        <v>1227</v>
      </c>
      <c r="F1293" s="1" t="s">
        <v>345</v>
      </c>
      <c r="G1293" s="127"/>
    </row>
    <row r="1294" spans="1:7" hidden="1">
      <c r="A1294" s="85" t="s">
        <v>428</v>
      </c>
      <c r="B1294" s="1"/>
      <c r="C1294" s="1" t="s">
        <v>471</v>
      </c>
      <c r="D1294" s="1" t="s">
        <v>335</v>
      </c>
      <c r="E1294" s="1" t="s">
        <v>1228</v>
      </c>
      <c r="F1294" s="1"/>
      <c r="G1294" s="127">
        <f t="shared" ref="G1294:G1296" si="275">SUM(G1295)</f>
        <v>0</v>
      </c>
    </row>
    <row r="1295" spans="1:7" hidden="1">
      <c r="A1295" s="85" t="s">
        <v>657</v>
      </c>
      <c r="B1295" s="1"/>
      <c r="C1295" s="1" t="s">
        <v>471</v>
      </c>
      <c r="D1295" s="1" t="s">
        <v>335</v>
      </c>
      <c r="E1295" s="1" t="s">
        <v>1229</v>
      </c>
      <c r="F1295" s="1"/>
      <c r="G1295" s="127">
        <f>SUM(G1296)</f>
        <v>0</v>
      </c>
    </row>
    <row r="1296" spans="1:7" hidden="1">
      <c r="A1296" s="85" t="s">
        <v>1230</v>
      </c>
      <c r="B1296" s="1"/>
      <c r="C1296" s="1" t="s">
        <v>471</v>
      </c>
      <c r="D1296" s="1" t="s">
        <v>335</v>
      </c>
      <c r="E1296" s="1" t="s">
        <v>1231</v>
      </c>
      <c r="F1296" s="1"/>
      <c r="G1296" s="127">
        <f t="shared" si="275"/>
        <v>0</v>
      </c>
    </row>
    <row r="1297" spans="1:7" ht="31.5" hidden="1">
      <c r="A1297" s="85" t="s">
        <v>933</v>
      </c>
      <c r="B1297" s="1"/>
      <c r="C1297" s="1" t="s">
        <v>471</v>
      </c>
      <c r="D1297" s="1" t="s">
        <v>335</v>
      </c>
      <c r="E1297" s="1" t="s">
        <v>1231</v>
      </c>
      <c r="F1297" s="1" t="s">
        <v>526</v>
      </c>
      <c r="G1297" s="127"/>
    </row>
    <row r="1298" spans="1:7">
      <c r="A1298" s="85" t="s">
        <v>1187</v>
      </c>
      <c r="B1298" s="1"/>
      <c r="C1298" s="1" t="s">
        <v>471</v>
      </c>
      <c r="D1298" s="1" t="s">
        <v>335</v>
      </c>
      <c r="E1298" s="1" t="s">
        <v>1188</v>
      </c>
      <c r="F1298" s="1"/>
      <c r="G1298" s="127">
        <f>SUM(G1299+G1312+G1318+G1327)+G1322</f>
        <v>153568.9</v>
      </c>
    </row>
    <row r="1299" spans="1:7">
      <c r="A1299" s="85" t="s">
        <v>1232</v>
      </c>
      <c r="B1299" s="1"/>
      <c r="C1299" s="1" t="s">
        <v>471</v>
      </c>
      <c r="D1299" s="1" t="s">
        <v>335</v>
      </c>
      <c r="E1299" s="1" t="s">
        <v>1233</v>
      </c>
      <c r="F1299" s="1"/>
      <c r="G1299" s="127">
        <f>SUM(G1300+G1303+G1307)</f>
        <v>72865.3</v>
      </c>
    </row>
    <row r="1300" spans="1:7" ht="47.25">
      <c r="A1300" s="85" t="s">
        <v>426</v>
      </c>
      <c r="B1300" s="1"/>
      <c r="C1300" s="1" t="s">
        <v>471</v>
      </c>
      <c r="D1300" s="1" t="s">
        <v>335</v>
      </c>
      <c r="E1300" s="1" t="s">
        <v>1234</v>
      </c>
      <c r="F1300" s="1"/>
      <c r="G1300" s="127">
        <f>G1301</f>
        <v>48675.4</v>
      </c>
    </row>
    <row r="1301" spans="1:7">
      <c r="A1301" s="85" t="s">
        <v>1224</v>
      </c>
      <c r="B1301" s="1"/>
      <c r="C1301" s="1" t="s">
        <v>471</v>
      </c>
      <c r="D1301" s="1" t="s">
        <v>335</v>
      </c>
      <c r="E1301" s="1" t="s">
        <v>1235</v>
      </c>
      <c r="F1301" s="1"/>
      <c r="G1301" s="127">
        <f t="shared" ref="G1301" si="276">G1302</f>
        <v>48675.4</v>
      </c>
    </row>
    <row r="1302" spans="1:7" ht="31.5">
      <c r="A1302" s="85" t="s">
        <v>933</v>
      </c>
      <c r="B1302" s="1"/>
      <c r="C1302" s="1" t="s">
        <v>471</v>
      </c>
      <c r="D1302" s="1" t="s">
        <v>335</v>
      </c>
      <c r="E1302" s="1" t="s">
        <v>1235</v>
      </c>
      <c r="F1302" s="1" t="s">
        <v>526</v>
      </c>
      <c r="G1302" s="127">
        <v>48675.4</v>
      </c>
    </row>
    <row r="1303" spans="1:7" hidden="1">
      <c r="A1303" s="85" t="s">
        <v>428</v>
      </c>
      <c r="B1303" s="1"/>
      <c r="C1303" s="1" t="s">
        <v>471</v>
      </c>
      <c r="D1303" s="1" t="s">
        <v>335</v>
      </c>
      <c r="E1303" s="1" t="s">
        <v>1236</v>
      </c>
      <c r="F1303" s="1"/>
      <c r="G1303" s="127">
        <f t="shared" ref="G1303:G1305" si="277">SUM(G1304)</f>
        <v>0</v>
      </c>
    </row>
    <row r="1304" spans="1:7" hidden="1">
      <c r="A1304" s="85" t="s">
        <v>1224</v>
      </c>
      <c r="B1304" s="1"/>
      <c r="C1304" s="1" t="s">
        <v>471</v>
      </c>
      <c r="D1304" s="1" t="s">
        <v>335</v>
      </c>
      <c r="E1304" s="1" t="s">
        <v>1237</v>
      </c>
      <c r="F1304" s="1"/>
      <c r="G1304" s="127">
        <f t="shared" si="277"/>
        <v>0</v>
      </c>
    </row>
    <row r="1305" spans="1:7" hidden="1">
      <c r="A1305" s="85" t="s">
        <v>1028</v>
      </c>
      <c r="B1305" s="1"/>
      <c r="C1305" s="1" t="s">
        <v>471</v>
      </c>
      <c r="D1305" s="1" t="s">
        <v>335</v>
      </c>
      <c r="E1305" s="1" t="s">
        <v>1238</v>
      </c>
      <c r="F1305" s="1"/>
      <c r="G1305" s="127">
        <f t="shared" si="277"/>
        <v>0</v>
      </c>
    </row>
    <row r="1306" spans="1:7" ht="31.5" hidden="1">
      <c r="A1306" s="85" t="s">
        <v>933</v>
      </c>
      <c r="B1306" s="1"/>
      <c r="C1306" s="1" t="s">
        <v>471</v>
      </c>
      <c r="D1306" s="1" t="s">
        <v>335</v>
      </c>
      <c r="E1306" s="1" t="s">
        <v>1238</v>
      </c>
      <c r="F1306" s="1" t="s">
        <v>526</v>
      </c>
      <c r="G1306" s="127"/>
    </row>
    <row r="1307" spans="1:7" ht="31.5">
      <c r="A1307" s="85" t="s">
        <v>453</v>
      </c>
      <c r="B1307" s="1"/>
      <c r="C1307" s="1" t="s">
        <v>471</v>
      </c>
      <c r="D1307" s="1" t="s">
        <v>335</v>
      </c>
      <c r="E1307" s="1" t="s">
        <v>1239</v>
      </c>
      <c r="F1307" s="1"/>
      <c r="G1307" s="127">
        <f>G1308</f>
        <v>24189.9</v>
      </c>
    </row>
    <row r="1308" spans="1:7">
      <c r="A1308" s="85" t="s">
        <v>1224</v>
      </c>
      <c r="B1308" s="1"/>
      <c r="C1308" s="1" t="s">
        <v>471</v>
      </c>
      <c r="D1308" s="1" t="s">
        <v>335</v>
      </c>
      <c r="E1308" s="1" t="s">
        <v>1240</v>
      </c>
      <c r="F1308" s="1"/>
      <c r="G1308" s="127">
        <f>G1309+G1310+G1311</f>
        <v>24189.9</v>
      </c>
    </row>
    <row r="1309" spans="1:7" ht="47.25">
      <c r="A1309" s="85" t="s">
        <v>342</v>
      </c>
      <c r="B1309" s="1"/>
      <c r="C1309" s="1" t="s">
        <v>471</v>
      </c>
      <c r="D1309" s="1" t="s">
        <v>335</v>
      </c>
      <c r="E1309" s="1" t="s">
        <v>1240</v>
      </c>
      <c r="F1309" s="1" t="s">
        <v>343</v>
      </c>
      <c r="G1309" s="127">
        <v>20841.2</v>
      </c>
    </row>
    <row r="1310" spans="1:7" ht="31.5">
      <c r="A1310" s="85" t="s">
        <v>344</v>
      </c>
      <c r="B1310" s="1"/>
      <c r="C1310" s="1" t="s">
        <v>471</v>
      </c>
      <c r="D1310" s="1" t="s">
        <v>335</v>
      </c>
      <c r="E1310" s="1" t="s">
        <v>1240</v>
      </c>
      <c r="F1310" s="1" t="s">
        <v>345</v>
      </c>
      <c r="G1310" s="128">
        <v>3095.2</v>
      </c>
    </row>
    <row r="1311" spans="1:7">
      <c r="A1311" s="85" t="s">
        <v>354</v>
      </c>
      <c r="B1311" s="1"/>
      <c r="C1311" s="1" t="s">
        <v>471</v>
      </c>
      <c r="D1311" s="1" t="s">
        <v>335</v>
      </c>
      <c r="E1311" s="1" t="s">
        <v>1240</v>
      </c>
      <c r="F1311" s="1" t="s">
        <v>355</v>
      </c>
      <c r="G1311" s="127">
        <v>253.5</v>
      </c>
    </row>
    <row r="1312" spans="1:7">
      <c r="A1312" s="85" t="s">
        <v>1241</v>
      </c>
      <c r="B1312" s="1"/>
      <c r="C1312" s="1" t="s">
        <v>471</v>
      </c>
      <c r="D1312" s="1" t="s">
        <v>335</v>
      </c>
      <c r="E1312" s="1" t="s">
        <v>1242</v>
      </c>
      <c r="F1312" s="1"/>
      <c r="G1312" s="127">
        <f t="shared" ref="G1312" si="278">G1313</f>
        <v>55345.7</v>
      </c>
    </row>
    <row r="1313" spans="1:7" ht="31.5">
      <c r="A1313" s="85" t="s">
        <v>453</v>
      </c>
      <c r="B1313" s="1"/>
      <c r="C1313" s="1" t="s">
        <v>471</v>
      </c>
      <c r="D1313" s="1" t="s">
        <v>335</v>
      </c>
      <c r="E1313" s="1" t="s">
        <v>1243</v>
      </c>
      <c r="F1313" s="1"/>
      <c r="G1313" s="127">
        <f>G1314</f>
        <v>55345.7</v>
      </c>
    </row>
    <row r="1314" spans="1:7">
      <c r="A1314" s="85" t="s">
        <v>1244</v>
      </c>
      <c r="B1314" s="1"/>
      <c r="C1314" s="1" t="s">
        <v>471</v>
      </c>
      <c r="D1314" s="1" t="s">
        <v>335</v>
      </c>
      <c r="E1314" s="1" t="s">
        <v>1245</v>
      </c>
      <c r="F1314" s="1"/>
      <c r="G1314" s="127">
        <f>G1315+G1316+G1317</f>
        <v>55345.7</v>
      </c>
    </row>
    <row r="1315" spans="1:7" ht="47.25">
      <c r="A1315" s="85" t="s">
        <v>342</v>
      </c>
      <c r="B1315" s="1"/>
      <c r="C1315" s="1" t="s">
        <v>471</v>
      </c>
      <c r="D1315" s="1" t="s">
        <v>335</v>
      </c>
      <c r="E1315" s="1" t="s">
        <v>1245</v>
      </c>
      <c r="F1315" s="1" t="s">
        <v>343</v>
      </c>
      <c r="G1315" s="127">
        <v>49518.9</v>
      </c>
    </row>
    <row r="1316" spans="1:7" ht="31.5">
      <c r="A1316" s="85" t="s">
        <v>344</v>
      </c>
      <c r="B1316" s="1"/>
      <c r="C1316" s="1" t="s">
        <v>471</v>
      </c>
      <c r="D1316" s="1" t="s">
        <v>335</v>
      </c>
      <c r="E1316" s="1" t="s">
        <v>1245</v>
      </c>
      <c r="F1316" s="1" t="s">
        <v>345</v>
      </c>
      <c r="G1316" s="128">
        <v>5369.6</v>
      </c>
    </row>
    <row r="1317" spans="1:7">
      <c r="A1317" s="85" t="s">
        <v>354</v>
      </c>
      <c r="B1317" s="1"/>
      <c r="C1317" s="1" t="s">
        <v>471</v>
      </c>
      <c r="D1317" s="1" t="s">
        <v>335</v>
      </c>
      <c r="E1317" s="1" t="s">
        <v>1245</v>
      </c>
      <c r="F1317" s="1" t="s">
        <v>355</v>
      </c>
      <c r="G1317" s="127">
        <v>457.2</v>
      </c>
    </row>
    <row r="1318" spans="1:7">
      <c r="A1318" s="85" t="s">
        <v>1246</v>
      </c>
      <c r="B1318" s="1"/>
      <c r="C1318" s="1" t="s">
        <v>471</v>
      </c>
      <c r="D1318" s="1" t="s">
        <v>335</v>
      </c>
      <c r="E1318" s="1" t="s">
        <v>1247</v>
      </c>
      <c r="F1318" s="1"/>
      <c r="G1318" s="127">
        <f t="shared" ref="G1318:G1320" si="279">G1319</f>
        <v>11392.3</v>
      </c>
    </row>
    <row r="1319" spans="1:7" ht="47.25">
      <c r="A1319" s="85" t="s">
        <v>426</v>
      </c>
      <c r="B1319" s="1"/>
      <c r="C1319" s="1" t="s">
        <v>471</v>
      </c>
      <c r="D1319" s="1" t="s">
        <v>335</v>
      </c>
      <c r="E1319" s="1" t="s">
        <v>1248</v>
      </c>
      <c r="F1319" s="1"/>
      <c r="G1319" s="127">
        <f>G1320</f>
        <v>11392.3</v>
      </c>
    </row>
    <row r="1320" spans="1:7">
      <c r="A1320" s="85" t="s">
        <v>1230</v>
      </c>
      <c r="B1320" s="1"/>
      <c r="C1320" s="1" t="s">
        <v>471</v>
      </c>
      <c r="D1320" s="1" t="s">
        <v>335</v>
      </c>
      <c r="E1320" s="1" t="s">
        <v>1249</v>
      </c>
      <c r="F1320" s="1"/>
      <c r="G1320" s="127">
        <f t="shared" si="279"/>
        <v>11392.3</v>
      </c>
    </row>
    <row r="1321" spans="1:7" ht="31.5">
      <c r="A1321" s="85" t="s">
        <v>933</v>
      </c>
      <c r="B1321" s="1"/>
      <c r="C1321" s="1" t="s">
        <v>471</v>
      </c>
      <c r="D1321" s="1" t="s">
        <v>335</v>
      </c>
      <c r="E1321" s="1" t="s">
        <v>1249</v>
      </c>
      <c r="F1321" s="1" t="s">
        <v>526</v>
      </c>
      <c r="G1321" s="127">
        <v>11392.3</v>
      </c>
    </row>
    <row r="1322" spans="1:7">
      <c r="A1322" s="85" t="s">
        <v>1194</v>
      </c>
      <c r="B1322" s="1"/>
      <c r="C1322" s="1" t="s">
        <v>471</v>
      </c>
      <c r="D1322" s="1" t="s">
        <v>335</v>
      </c>
      <c r="E1322" s="1" t="s">
        <v>1195</v>
      </c>
      <c r="F1322" s="1"/>
      <c r="G1322" s="127">
        <f t="shared" ref="G1322:G1323" si="280">SUM(G1323)</f>
        <v>134</v>
      </c>
    </row>
    <row r="1323" spans="1:7">
      <c r="A1323" s="85" t="s">
        <v>1250</v>
      </c>
      <c r="B1323" s="1"/>
      <c r="C1323" s="1" t="s">
        <v>471</v>
      </c>
      <c r="D1323" s="1" t="s">
        <v>335</v>
      </c>
      <c r="E1323" s="1" t="s">
        <v>1251</v>
      </c>
      <c r="F1323" s="1"/>
      <c r="G1323" s="127">
        <f t="shared" si="280"/>
        <v>134</v>
      </c>
    </row>
    <row r="1324" spans="1:7">
      <c r="A1324" s="85" t="s">
        <v>1252</v>
      </c>
      <c r="B1324" s="1"/>
      <c r="C1324" s="1" t="s">
        <v>471</v>
      </c>
      <c r="D1324" s="1" t="s">
        <v>335</v>
      </c>
      <c r="E1324" s="1" t="s">
        <v>1253</v>
      </c>
      <c r="F1324" s="1"/>
      <c r="G1324" s="127">
        <f t="shared" ref="G1324" si="281">SUM(G1325:G1326)</f>
        <v>134</v>
      </c>
    </row>
    <row r="1325" spans="1:7">
      <c r="A1325" s="85" t="s">
        <v>346</v>
      </c>
      <c r="B1325" s="1"/>
      <c r="C1325" s="1" t="s">
        <v>471</v>
      </c>
      <c r="D1325" s="1" t="s">
        <v>335</v>
      </c>
      <c r="E1325" s="1" t="s">
        <v>1253</v>
      </c>
      <c r="F1325" s="1" t="s">
        <v>347</v>
      </c>
      <c r="G1325" s="127">
        <v>67</v>
      </c>
    </row>
    <row r="1326" spans="1:7" ht="31.5">
      <c r="A1326" s="85" t="s">
        <v>933</v>
      </c>
      <c r="B1326" s="1"/>
      <c r="C1326" s="1" t="s">
        <v>471</v>
      </c>
      <c r="D1326" s="1" t="s">
        <v>335</v>
      </c>
      <c r="E1326" s="1" t="s">
        <v>1253</v>
      </c>
      <c r="F1326" s="1" t="s">
        <v>526</v>
      </c>
      <c r="G1326" s="127">
        <v>67</v>
      </c>
    </row>
    <row r="1327" spans="1:7" ht="31.5">
      <c r="A1327" s="85" t="s">
        <v>1198</v>
      </c>
      <c r="B1327" s="123"/>
      <c r="C1327" s="1" t="s">
        <v>471</v>
      </c>
      <c r="D1327" s="1" t="s">
        <v>335</v>
      </c>
      <c r="E1327" s="1" t="s">
        <v>1199</v>
      </c>
      <c r="F1327" s="1"/>
      <c r="G1327" s="127">
        <f>SUM(G1328+G1337+G1351)+G1333+G1358+G1352</f>
        <v>13831.6</v>
      </c>
    </row>
    <row r="1328" spans="1:7">
      <c r="A1328" s="85" t="s">
        <v>419</v>
      </c>
      <c r="B1328" s="123"/>
      <c r="C1328" s="1" t="s">
        <v>471</v>
      </c>
      <c r="D1328" s="1" t="s">
        <v>335</v>
      </c>
      <c r="E1328" s="1" t="s">
        <v>1200</v>
      </c>
      <c r="F1328" s="1"/>
      <c r="G1328" s="127">
        <f>SUM(G1329+G1331+G1335)</f>
        <v>5336.7</v>
      </c>
    </row>
    <row r="1329" spans="1:7">
      <c r="A1329" s="85" t="s">
        <v>1224</v>
      </c>
      <c r="B1329" s="122"/>
      <c r="C1329" s="1" t="s">
        <v>471</v>
      </c>
      <c r="D1329" s="1" t="s">
        <v>335</v>
      </c>
      <c r="E1329" s="1" t="s">
        <v>1254</v>
      </c>
      <c r="F1329" s="1"/>
      <c r="G1329" s="127">
        <f>G1330</f>
        <v>1464.8</v>
      </c>
    </row>
    <row r="1330" spans="1:7" ht="31.5">
      <c r="A1330" s="85" t="s">
        <v>344</v>
      </c>
      <c r="B1330" s="122"/>
      <c r="C1330" s="1" t="s">
        <v>471</v>
      </c>
      <c r="D1330" s="1" t="s">
        <v>335</v>
      </c>
      <c r="E1330" s="1" t="s">
        <v>1254</v>
      </c>
      <c r="F1330" s="1" t="s">
        <v>345</v>
      </c>
      <c r="G1330" s="127">
        <v>1464.8</v>
      </c>
    </row>
    <row r="1331" spans="1:7">
      <c r="A1331" s="85" t="s">
        <v>1244</v>
      </c>
      <c r="B1331" s="123"/>
      <c r="C1331" s="1" t="s">
        <v>471</v>
      </c>
      <c r="D1331" s="1" t="s">
        <v>335</v>
      </c>
      <c r="E1331" s="1" t="s">
        <v>1255</v>
      </c>
      <c r="F1331" s="1"/>
      <c r="G1331" s="127">
        <f>SUM(G1332)</f>
        <v>3871.9</v>
      </c>
    </row>
    <row r="1332" spans="1:7" ht="31.5">
      <c r="A1332" s="85" t="s">
        <v>344</v>
      </c>
      <c r="B1332" s="123"/>
      <c r="C1332" s="1" t="s">
        <v>471</v>
      </c>
      <c r="D1332" s="1" t="s">
        <v>335</v>
      </c>
      <c r="E1332" s="1" t="s">
        <v>1255</v>
      </c>
      <c r="F1332" s="1" t="s">
        <v>345</v>
      </c>
      <c r="G1332" s="127">
        <v>3871.9</v>
      </c>
    </row>
    <row r="1333" spans="1:7">
      <c r="A1333" s="124" t="s">
        <v>1226</v>
      </c>
      <c r="B1333" s="123"/>
      <c r="C1333" s="1" t="s">
        <v>471</v>
      </c>
      <c r="D1333" s="1" t="s">
        <v>335</v>
      </c>
      <c r="E1333" s="1" t="s">
        <v>1256</v>
      </c>
      <c r="F1333" s="1"/>
      <c r="G1333" s="127">
        <f>SUM(G1334)</f>
        <v>273.2</v>
      </c>
    </row>
    <row r="1334" spans="1:7" ht="31.5">
      <c r="A1334" s="85" t="s">
        <v>344</v>
      </c>
      <c r="B1334" s="123"/>
      <c r="C1334" s="1" t="s">
        <v>471</v>
      </c>
      <c r="D1334" s="1" t="s">
        <v>335</v>
      </c>
      <c r="E1334" s="1" t="s">
        <v>1256</v>
      </c>
      <c r="F1334" s="1" t="s">
        <v>345</v>
      </c>
      <c r="G1334" s="127">
        <v>273.2</v>
      </c>
    </row>
    <row r="1335" spans="1:7" ht="31.5" hidden="1">
      <c r="A1335" s="85" t="s">
        <v>1257</v>
      </c>
      <c r="B1335" s="123"/>
      <c r="C1335" s="1" t="s">
        <v>471</v>
      </c>
      <c r="D1335" s="1" t="s">
        <v>335</v>
      </c>
      <c r="E1335" s="1" t="s">
        <v>1258</v>
      </c>
      <c r="F1335" s="1"/>
      <c r="G1335" s="127">
        <f t="shared" ref="G1335" si="282">SUM(G1336)</f>
        <v>0</v>
      </c>
    </row>
    <row r="1336" spans="1:7" ht="31.5" hidden="1">
      <c r="A1336" s="85" t="s">
        <v>344</v>
      </c>
      <c r="B1336" s="123"/>
      <c r="C1336" s="1" t="s">
        <v>471</v>
      </c>
      <c r="D1336" s="1" t="s">
        <v>335</v>
      </c>
      <c r="E1336" s="1" t="s">
        <v>1258</v>
      </c>
      <c r="F1336" s="1" t="s">
        <v>345</v>
      </c>
      <c r="G1336" s="127"/>
    </row>
    <row r="1337" spans="1:7">
      <c r="A1337" s="85" t="s">
        <v>428</v>
      </c>
      <c r="B1337" s="123"/>
      <c r="C1337" s="1" t="s">
        <v>471</v>
      </c>
      <c r="D1337" s="1" t="s">
        <v>335</v>
      </c>
      <c r="E1337" s="1" t="s">
        <v>1203</v>
      </c>
      <c r="F1337" s="1"/>
      <c r="G1337" s="127">
        <f>G1338+G1341+G1346</f>
        <v>2953.7</v>
      </c>
    </row>
    <row r="1338" spans="1:7">
      <c r="A1338" s="85" t="s">
        <v>430</v>
      </c>
      <c r="B1338" s="123"/>
      <c r="C1338" s="1" t="s">
        <v>471</v>
      </c>
      <c r="D1338" s="1" t="s">
        <v>335</v>
      </c>
      <c r="E1338" s="1" t="s">
        <v>1204</v>
      </c>
      <c r="F1338" s="1"/>
      <c r="G1338" s="127">
        <f>G1339</f>
        <v>545.6</v>
      </c>
    </row>
    <row r="1339" spans="1:7">
      <c r="A1339" s="85" t="s">
        <v>1224</v>
      </c>
      <c r="B1339" s="123"/>
      <c r="C1339" s="1" t="s">
        <v>471</v>
      </c>
      <c r="D1339" s="1" t="s">
        <v>335</v>
      </c>
      <c r="E1339" s="1" t="s">
        <v>1259</v>
      </c>
      <c r="F1339" s="1"/>
      <c r="G1339" s="127">
        <f t="shared" ref="G1339" si="283">G1340</f>
        <v>545.6</v>
      </c>
    </row>
    <row r="1340" spans="1:7" ht="31.5">
      <c r="A1340" s="85" t="s">
        <v>933</v>
      </c>
      <c r="B1340" s="123"/>
      <c r="C1340" s="1" t="s">
        <v>471</v>
      </c>
      <c r="D1340" s="1" t="s">
        <v>335</v>
      </c>
      <c r="E1340" s="1" t="s">
        <v>1259</v>
      </c>
      <c r="F1340" s="1" t="s">
        <v>526</v>
      </c>
      <c r="G1340" s="127">
        <v>545.6</v>
      </c>
    </row>
    <row r="1341" spans="1:7" ht="31.5">
      <c r="A1341" s="85" t="s">
        <v>650</v>
      </c>
      <c r="B1341" s="123"/>
      <c r="C1341" s="1" t="s">
        <v>471</v>
      </c>
      <c r="D1341" s="1" t="s">
        <v>335</v>
      </c>
      <c r="E1341" s="1" t="s">
        <v>1206</v>
      </c>
      <c r="F1341" s="1"/>
      <c r="G1341" s="127">
        <f>G1342+G1344</f>
        <v>861.30000000000007</v>
      </c>
    </row>
    <row r="1342" spans="1:7">
      <c r="A1342" s="85" t="s">
        <v>1224</v>
      </c>
      <c r="B1342" s="123"/>
      <c r="C1342" s="1" t="s">
        <v>471</v>
      </c>
      <c r="D1342" s="1" t="s">
        <v>335</v>
      </c>
      <c r="E1342" s="1" t="s">
        <v>1260</v>
      </c>
      <c r="F1342" s="1"/>
      <c r="G1342" s="127">
        <f t="shared" ref="G1342" si="284">G1343</f>
        <v>787.1</v>
      </c>
    </row>
    <row r="1343" spans="1:7" ht="31.5">
      <c r="A1343" s="85" t="s">
        <v>933</v>
      </c>
      <c r="B1343" s="123"/>
      <c r="C1343" s="1" t="s">
        <v>471</v>
      </c>
      <c r="D1343" s="1" t="s">
        <v>335</v>
      </c>
      <c r="E1343" s="1" t="s">
        <v>1260</v>
      </c>
      <c r="F1343" s="1" t="s">
        <v>526</v>
      </c>
      <c r="G1343" s="127">
        <v>787.1</v>
      </c>
    </row>
    <row r="1344" spans="1:7">
      <c r="A1344" s="85" t="s">
        <v>1261</v>
      </c>
      <c r="B1344" s="123"/>
      <c r="C1344" s="1" t="s">
        <v>471</v>
      </c>
      <c r="D1344" s="1" t="s">
        <v>335</v>
      </c>
      <c r="E1344" s="1" t="s">
        <v>1262</v>
      </c>
      <c r="F1344" s="1"/>
      <c r="G1344" s="127">
        <f t="shared" ref="G1344" si="285">SUM(G1345)</f>
        <v>74.2</v>
      </c>
    </row>
    <row r="1345" spans="1:7" ht="31.5">
      <c r="A1345" s="85" t="s">
        <v>933</v>
      </c>
      <c r="B1345" s="123"/>
      <c r="C1345" s="1" t="s">
        <v>471</v>
      </c>
      <c r="D1345" s="1" t="s">
        <v>335</v>
      </c>
      <c r="E1345" s="1" t="s">
        <v>1262</v>
      </c>
      <c r="F1345" s="1" t="s">
        <v>526</v>
      </c>
      <c r="G1345" s="127">
        <v>74.2</v>
      </c>
    </row>
    <row r="1346" spans="1:7">
      <c r="A1346" s="85" t="s">
        <v>1028</v>
      </c>
      <c r="B1346" s="123"/>
      <c r="C1346" s="1" t="s">
        <v>471</v>
      </c>
      <c r="D1346" s="1" t="s">
        <v>335</v>
      </c>
      <c r="E1346" s="1" t="s">
        <v>1208</v>
      </c>
      <c r="F1346" s="1"/>
      <c r="G1346" s="127">
        <f>G1347+G1349</f>
        <v>1546.8</v>
      </c>
    </row>
    <row r="1347" spans="1:7">
      <c r="A1347" s="85" t="s">
        <v>1224</v>
      </c>
      <c r="B1347" s="123"/>
      <c r="C1347" s="1" t="s">
        <v>471</v>
      </c>
      <c r="D1347" s="1" t="s">
        <v>335</v>
      </c>
      <c r="E1347" s="1" t="s">
        <v>1263</v>
      </c>
      <c r="F1347" s="1"/>
      <c r="G1347" s="127">
        <f>G1348</f>
        <v>1292.2</v>
      </c>
    </row>
    <row r="1348" spans="1:7" ht="31.5">
      <c r="A1348" s="85" t="s">
        <v>933</v>
      </c>
      <c r="B1348" s="123"/>
      <c r="C1348" s="1" t="s">
        <v>471</v>
      </c>
      <c r="D1348" s="1" t="s">
        <v>335</v>
      </c>
      <c r="E1348" s="1" t="s">
        <v>1263</v>
      </c>
      <c r="F1348" s="1" t="s">
        <v>526</v>
      </c>
      <c r="G1348" s="127">
        <v>1292.2</v>
      </c>
    </row>
    <row r="1349" spans="1:7">
      <c r="A1349" s="85" t="s">
        <v>1230</v>
      </c>
      <c r="B1349" s="123"/>
      <c r="C1349" s="1" t="s">
        <v>471</v>
      </c>
      <c r="D1349" s="1" t="s">
        <v>335</v>
      </c>
      <c r="E1349" s="1" t="s">
        <v>1264</v>
      </c>
      <c r="F1349" s="1"/>
      <c r="G1349" s="127">
        <f>G1350</f>
        <v>254.6</v>
      </c>
    </row>
    <row r="1350" spans="1:7" ht="31.5">
      <c r="A1350" s="85" t="s">
        <v>933</v>
      </c>
      <c r="B1350" s="123"/>
      <c r="C1350" s="1" t="s">
        <v>471</v>
      </c>
      <c r="D1350" s="1" t="s">
        <v>335</v>
      </c>
      <c r="E1350" s="1" t="s">
        <v>1264</v>
      </c>
      <c r="F1350" s="1" t="s">
        <v>526</v>
      </c>
      <c r="G1350" s="127">
        <v>254.6</v>
      </c>
    </row>
    <row r="1351" spans="1:7">
      <c r="A1351" s="85" t="s">
        <v>1210</v>
      </c>
      <c r="B1351" s="123"/>
      <c r="C1351" s="1" t="s">
        <v>471</v>
      </c>
      <c r="D1351" s="1" t="s">
        <v>335</v>
      </c>
      <c r="E1351" s="1" t="s">
        <v>1265</v>
      </c>
      <c r="F1351" s="1"/>
      <c r="G1351" s="127">
        <f>SUM(G1356)+G1354</f>
        <v>0</v>
      </c>
    </row>
    <row r="1352" spans="1:7" ht="31.5">
      <c r="A1352" s="85" t="s">
        <v>1266</v>
      </c>
      <c r="B1352" s="123"/>
      <c r="C1352" s="1" t="s">
        <v>471</v>
      </c>
      <c r="D1352" s="1" t="s">
        <v>335</v>
      </c>
      <c r="E1352" s="1" t="s">
        <v>1267</v>
      </c>
      <c r="F1352" s="1"/>
      <c r="G1352" s="127">
        <f t="shared" ref="G1352" si="286">SUM(G1353)</f>
        <v>5000</v>
      </c>
    </row>
    <row r="1353" spans="1:7" ht="31.5">
      <c r="A1353" s="85" t="s">
        <v>344</v>
      </c>
      <c r="B1353" s="123"/>
      <c r="C1353" s="1" t="s">
        <v>471</v>
      </c>
      <c r="D1353" s="1" t="s">
        <v>335</v>
      </c>
      <c r="E1353" s="1" t="s">
        <v>1267</v>
      </c>
      <c r="F1353" s="1" t="s">
        <v>345</v>
      </c>
      <c r="G1353" s="127">
        <v>5000</v>
      </c>
    </row>
    <row r="1354" spans="1:7" hidden="1">
      <c r="A1354" s="85" t="s">
        <v>1268</v>
      </c>
      <c r="B1354" s="123"/>
      <c r="C1354" s="1" t="s">
        <v>471</v>
      </c>
      <c r="D1354" s="1" t="s">
        <v>335</v>
      </c>
      <c r="E1354" s="1" t="s">
        <v>1269</v>
      </c>
      <c r="F1354" s="1"/>
      <c r="G1354" s="127">
        <f>SUM(G1355)</f>
        <v>0</v>
      </c>
    </row>
    <row r="1355" spans="1:7" ht="31.5" hidden="1">
      <c r="A1355" s="85" t="s">
        <v>933</v>
      </c>
      <c r="B1355" s="123"/>
      <c r="C1355" s="1" t="s">
        <v>471</v>
      </c>
      <c r="D1355" s="1" t="s">
        <v>335</v>
      </c>
      <c r="E1355" s="1" t="s">
        <v>1269</v>
      </c>
      <c r="F1355" s="1" t="s">
        <v>526</v>
      </c>
      <c r="G1355" s="127"/>
    </row>
    <row r="1356" spans="1:7" ht="31.5" hidden="1">
      <c r="A1356" s="85" t="s">
        <v>1270</v>
      </c>
      <c r="B1356" s="123"/>
      <c r="C1356" s="1" t="s">
        <v>471</v>
      </c>
      <c r="D1356" s="1" t="s">
        <v>335</v>
      </c>
      <c r="E1356" s="1" t="s">
        <v>1271</v>
      </c>
      <c r="F1356" s="1"/>
      <c r="G1356" s="127">
        <f>SUM(G1357)</f>
        <v>0</v>
      </c>
    </row>
    <row r="1357" spans="1:7" ht="31.5" hidden="1">
      <c r="A1357" s="85" t="s">
        <v>344</v>
      </c>
      <c r="B1357" s="123"/>
      <c r="C1357" s="1" t="s">
        <v>471</v>
      </c>
      <c r="D1357" s="1" t="s">
        <v>335</v>
      </c>
      <c r="E1357" s="1" t="s">
        <v>1271</v>
      </c>
      <c r="F1357" s="1" t="s">
        <v>345</v>
      </c>
      <c r="G1357" s="127"/>
    </row>
    <row r="1358" spans="1:7">
      <c r="A1358" s="85" t="s">
        <v>1250</v>
      </c>
      <c r="B1358" s="1"/>
      <c r="C1358" s="1" t="s">
        <v>471</v>
      </c>
      <c r="D1358" s="1" t="s">
        <v>335</v>
      </c>
      <c r="E1358" s="1" t="s">
        <v>1272</v>
      </c>
      <c r="F1358" s="1"/>
      <c r="G1358" s="127">
        <f>SUM(G1359)</f>
        <v>268</v>
      </c>
    </row>
    <row r="1359" spans="1:7">
      <c r="A1359" s="85" t="s">
        <v>1273</v>
      </c>
      <c r="B1359" s="1"/>
      <c r="C1359" s="1" t="s">
        <v>471</v>
      </c>
      <c r="D1359" s="1" t="s">
        <v>335</v>
      </c>
      <c r="E1359" s="1" t="s">
        <v>1274</v>
      </c>
      <c r="F1359" s="1"/>
      <c r="G1359" s="127">
        <f>SUM(G1360:G1361)</f>
        <v>268</v>
      </c>
    </row>
    <row r="1360" spans="1:7" ht="31.5">
      <c r="A1360" s="85" t="s">
        <v>344</v>
      </c>
      <c r="B1360" s="1"/>
      <c r="C1360" s="1" t="s">
        <v>471</v>
      </c>
      <c r="D1360" s="1" t="s">
        <v>335</v>
      </c>
      <c r="E1360" s="1" t="s">
        <v>1274</v>
      </c>
      <c r="F1360" s="1" t="s">
        <v>345</v>
      </c>
      <c r="G1360" s="127">
        <v>134</v>
      </c>
    </row>
    <row r="1361" spans="1:7" ht="31.5">
      <c r="A1361" s="85" t="s">
        <v>933</v>
      </c>
      <c r="B1361" s="1"/>
      <c r="C1361" s="1" t="s">
        <v>471</v>
      </c>
      <c r="D1361" s="1" t="s">
        <v>335</v>
      </c>
      <c r="E1361" s="1" t="s">
        <v>1274</v>
      </c>
      <c r="F1361" s="1" t="s">
        <v>526</v>
      </c>
      <c r="G1361" s="127">
        <v>134</v>
      </c>
    </row>
    <row r="1362" spans="1:7" ht="31.5" hidden="1">
      <c r="A1362" s="85" t="s">
        <v>1184</v>
      </c>
      <c r="B1362" s="106"/>
      <c r="C1362" s="86" t="s">
        <v>471</v>
      </c>
      <c r="D1362" s="86" t="s">
        <v>335</v>
      </c>
      <c r="E1362" s="9" t="s">
        <v>482</v>
      </c>
      <c r="F1362" s="9"/>
      <c r="G1362" s="128">
        <f t="shared" ref="G1362:G1365" si="287">G1363</f>
        <v>0</v>
      </c>
    </row>
    <row r="1363" spans="1:7" hidden="1">
      <c r="A1363" s="85" t="s">
        <v>483</v>
      </c>
      <c r="B1363" s="106"/>
      <c r="C1363" s="86" t="s">
        <v>471</v>
      </c>
      <c r="D1363" s="86" t="s">
        <v>335</v>
      </c>
      <c r="E1363" s="9" t="s">
        <v>484</v>
      </c>
      <c r="F1363" s="9"/>
      <c r="G1363" s="128">
        <f t="shared" si="287"/>
        <v>0</v>
      </c>
    </row>
    <row r="1364" spans="1:7" hidden="1">
      <c r="A1364" s="85" t="s">
        <v>419</v>
      </c>
      <c r="B1364" s="106"/>
      <c r="C1364" s="86" t="s">
        <v>471</v>
      </c>
      <c r="D1364" s="86" t="s">
        <v>335</v>
      </c>
      <c r="E1364" s="9" t="s">
        <v>485</v>
      </c>
      <c r="F1364" s="9"/>
      <c r="G1364" s="128">
        <f t="shared" si="287"/>
        <v>0</v>
      </c>
    </row>
    <row r="1365" spans="1:7" hidden="1">
      <c r="A1365" s="85" t="s">
        <v>819</v>
      </c>
      <c r="B1365" s="106"/>
      <c r="C1365" s="86" t="s">
        <v>471</v>
      </c>
      <c r="D1365" s="86" t="s">
        <v>335</v>
      </c>
      <c r="E1365" s="9" t="s">
        <v>820</v>
      </c>
      <c r="F1365" s="9"/>
      <c r="G1365" s="128">
        <f t="shared" si="287"/>
        <v>0</v>
      </c>
    </row>
    <row r="1366" spans="1:7" ht="31.5" hidden="1">
      <c r="A1366" s="85" t="s">
        <v>933</v>
      </c>
      <c r="B1366" s="106"/>
      <c r="C1366" s="86" t="s">
        <v>471</v>
      </c>
      <c r="D1366" s="86" t="s">
        <v>335</v>
      </c>
      <c r="E1366" s="9" t="s">
        <v>820</v>
      </c>
      <c r="F1366" s="9">
        <v>600</v>
      </c>
      <c r="G1366" s="128"/>
    </row>
    <row r="1367" spans="1:7">
      <c r="A1367" s="85" t="s">
        <v>1275</v>
      </c>
      <c r="B1367" s="123"/>
      <c r="C1367" s="1" t="s">
        <v>471</v>
      </c>
      <c r="D1367" s="1" t="s">
        <v>382</v>
      </c>
      <c r="E1367" s="1"/>
      <c r="F1367" s="123"/>
      <c r="G1367" s="127">
        <f>G1368</f>
        <v>48343</v>
      </c>
    </row>
    <row r="1368" spans="1:7">
      <c r="A1368" s="85" t="s">
        <v>1187</v>
      </c>
      <c r="B1368" s="123"/>
      <c r="C1368" s="1" t="s">
        <v>471</v>
      </c>
      <c r="D1368" s="1" t="s">
        <v>382</v>
      </c>
      <c r="E1368" s="1" t="s">
        <v>1188</v>
      </c>
      <c r="F1368" s="123"/>
      <c r="G1368" s="127">
        <f>G1369+G1377+G1398+G1409</f>
        <v>48343</v>
      </c>
    </row>
    <row r="1369" spans="1:7" ht="31.5" hidden="1">
      <c r="A1369" s="85" t="s">
        <v>1276</v>
      </c>
      <c r="B1369" s="123"/>
      <c r="C1369" s="1" t="s">
        <v>471</v>
      </c>
      <c r="D1369" s="1" t="s">
        <v>382</v>
      </c>
      <c r="E1369" s="1" t="s">
        <v>1277</v>
      </c>
      <c r="F1369" s="123"/>
      <c r="G1369" s="127">
        <f>G1373+G1370</f>
        <v>0</v>
      </c>
    </row>
    <row r="1370" spans="1:7" hidden="1">
      <c r="A1370" s="85" t="s">
        <v>419</v>
      </c>
      <c r="B1370" s="123"/>
      <c r="C1370" s="1" t="s">
        <v>471</v>
      </c>
      <c r="D1370" s="1" t="s">
        <v>382</v>
      </c>
      <c r="E1370" s="1" t="s">
        <v>1278</v>
      </c>
      <c r="F1370" s="123"/>
      <c r="G1370" s="127">
        <f t="shared" ref="G1370:G1371" si="288">G1371</f>
        <v>0</v>
      </c>
    </row>
    <row r="1371" spans="1:7" hidden="1">
      <c r="A1371" s="85" t="s">
        <v>1224</v>
      </c>
      <c r="B1371" s="123"/>
      <c r="C1371" s="1" t="s">
        <v>471</v>
      </c>
      <c r="D1371" s="1" t="s">
        <v>382</v>
      </c>
      <c r="E1371" s="1" t="s">
        <v>1279</v>
      </c>
      <c r="F1371" s="123"/>
      <c r="G1371" s="127">
        <f t="shared" si="288"/>
        <v>0</v>
      </c>
    </row>
    <row r="1372" spans="1:7" ht="31.5" hidden="1">
      <c r="A1372" s="85" t="s">
        <v>344</v>
      </c>
      <c r="B1372" s="123"/>
      <c r="C1372" s="1" t="s">
        <v>471</v>
      </c>
      <c r="D1372" s="1" t="s">
        <v>382</v>
      </c>
      <c r="E1372" s="1" t="s">
        <v>1279</v>
      </c>
      <c r="F1372" s="1" t="s">
        <v>345</v>
      </c>
      <c r="G1372" s="127"/>
    </row>
    <row r="1373" spans="1:7" hidden="1">
      <c r="A1373" s="85" t="s">
        <v>428</v>
      </c>
      <c r="B1373" s="123"/>
      <c r="C1373" s="1" t="s">
        <v>471</v>
      </c>
      <c r="D1373" s="1" t="s">
        <v>382</v>
      </c>
      <c r="E1373" s="1" t="s">
        <v>1280</v>
      </c>
      <c r="F1373" s="1"/>
      <c r="G1373" s="127">
        <f t="shared" ref="G1373:G1375" si="289">G1374</f>
        <v>0</v>
      </c>
    </row>
    <row r="1374" spans="1:7" hidden="1">
      <c r="A1374" s="85" t="s">
        <v>1230</v>
      </c>
      <c r="B1374" s="123"/>
      <c r="C1374" s="1" t="s">
        <v>471</v>
      </c>
      <c r="D1374" s="1" t="s">
        <v>382</v>
      </c>
      <c r="E1374" s="1" t="s">
        <v>1281</v>
      </c>
      <c r="F1374" s="1"/>
      <c r="G1374" s="127">
        <f t="shared" si="289"/>
        <v>0</v>
      </c>
    </row>
    <row r="1375" spans="1:7" hidden="1">
      <c r="A1375" s="85" t="s">
        <v>1028</v>
      </c>
      <c r="B1375" s="123"/>
      <c r="C1375" s="1" t="s">
        <v>471</v>
      </c>
      <c r="D1375" s="1" t="s">
        <v>382</v>
      </c>
      <c r="E1375" s="1" t="s">
        <v>1282</v>
      </c>
      <c r="F1375" s="1"/>
      <c r="G1375" s="127">
        <f t="shared" si="289"/>
        <v>0</v>
      </c>
    </row>
    <row r="1376" spans="1:7" ht="31.5" hidden="1">
      <c r="A1376" s="85" t="s">
        <v>878</v>
      </c>
      <c r="B1376" s="123"/>
      <c r="C1376" s="1" t="s">
        <v>471</v>
      </c>
      <c r="D1376" s="1" t="s">
        <v>382</v>
      </c>
      <c r="E1376" s="1" t="s">
        <v>1282</v>
      </c>
      <c r="F1376" s="1" t="s">
        <v>526</v>
      </c>
      <c r="G1376" s="127"/>
    </row>
    <row r="1377" spans="1:7">
      <c r="A1377" s="85" t="s">
        <v>1194</v>
      </c>
      <c r="B1377" s="123"/>
      <c r="C1377" s="1" t="s">
        <v>471</v>
      </c>
      <c r="D1377" s="1" t="s">
        <v>382</v>
      </c>
      <c r="E1377" s="1" t="s">
        <v>1195</v>
      </c>
      <c r="F1377" s="1"/>
      <c r="G1377" s="127">
        <f>G1378+G1382</f>
        <v>3717.2</v>
      </c>
    </row>
    <row r="1378" spans="1:7">
      <c r="A1378" s="85" t="s">
        <v>419</v>
      </c>
      <c r="B1378" s="123"/>
      <c r="C1378" s="1" t="s">
        <v>471</v>
      </c>
      <c r="D1378" s="1" t="s">
        <v>382</v>
      </c>
      <c r="E1378" s="1" t="s">
        <v>1196</v>
      </c>
      <c r="F1378" s="1"/>
      <c r="G1378" s="127">
        <f>SUM(G1379+G1383+G1385)</f>
        <v>3717.2</v>
      </c>
    </row>
    <row r="1379" spans="1:7">
      <c r="A1379" s="85" t="s">
        <v>1224</v>
      </c>
      <c r="B1379" s="123"/>
      <c r="C1379" s="1" t="s">
        <v>471</v>
      </c>
      <c r="D1379" s="1" t="s">
        <v>382</v>
      </c>
      <c r="E1379" s="1" t="s">
        <v>1283</v>
      </c>
      <c r="F1379" s="1"/>
      <c r="G1379" s="127">
        <f>G1380+G1381</f>
        <v>2578.1</v>
      </c>
    </row>
    <row r="1380" spans="1:7" ht="31.5">
      <c r="A1380" s="85" t="s">
        <v>344</v>
      </c>
      <c r="B1380" s="123"/>
      <c r="C1380" s="1" t="s">
        <v>471</v>
      </c>
      <c r="D1380" s="1" t="s">
        <v>382</v>
      </c>
      <c r="E1380" s="1" t="s">
        <v>1283</v>
      </c>
      <c r="F1380" s="1" t="s">
        <v>345</v>
      </c>
      <c r="G1380" s="127">
        <v>481.1</v>
      </c>
    </row>
    <row r="1381" spans="1:7" ht="31.5">
      <c r="A1381" s="85" t="s">
        <v>933</v>
      </c>
      <c r="B1381" s="123"/>
      <c r="C1381" s="1" t="s">
        <v>471</v>
      </c>
      <c r="D1381" s="1" t="s">
        <v>382</v>
      </c>
      <c r="E1381" s="1" t="s">
        <v>1283</v>
      </c>
      <c r="F1381" s="1" t="s">
        <v>526</v>
      </c>
      <c r="G1381" s="127">
        <v>2097</v>
      </c>
    </row>
    <row r="1382" spans="1:7">
      <c r="A1382" s="85" t="s">
        <v>428</v>
      </c>
      <c r="B1382" s="1"/>
      <c r="C1382" s="1" t="s">
        <v>471</v>
      </c>
      <c r="D1382" s="1" t="s">
        <v>382</v>
      </c>
      <c r="E1382" s="1" t="s">
        <v>1284</v>
      </c>
      <c r="F1382" s="123"/>
      <c r="G1382" s="127">
        <f t="shared" ref="G1382" si="290">SUM(G1388+G1393)</f>
        <v>0</v>
      </c>
    </row>
    <row r="1383" spans="1:7">
      <c r="A1383" s="85" t="s">
        <v>1261</v>
      </c>
      <c r="B1383" s="122"/>
      <c r="C1383" s="1" t="s">
        <v>471</v>
      </c>
      <c r="D1383" s="1" t="s">
        <v>382</v>
      </c>
      <c r="E1383" s="1" t="s">
        <v>1285</v>
      </c>
      <c r="F1383" s="1"/>
      <c r="G1383" s="127">
        <f t="shared" ref="G1383" si="291">SUM(G1384)</f>
        <v>100</v>
      </c>
    </row>
    <row r="1384" spans="1:7" ht="31.5">
      <c r="A1384" s="85" t="s">
        <v>933</v>
      </c>
      <c r="B1384" s="123"/>
      <c r="C1384" s="1" t="s">
        <v>471</v>
      </c>
      <c r="D1384" s="1" t="s">
        <v>382</v>
      </c>
      <c r="E1384" s="1" t="s">
        <v>1285</v>
      </c>
      <c r="F1384" s="1" t="s">
        <v>526</v>
      </c>
      <c r="G1384" s="127">
        <v>100</v>
      </c>
    </row>
    <row r="1385" spans="1:7">
      <c r="A1385" s="124" t="s">
        <v>1226</v>
      </c>
      <c r="B1385" s="122"/>
      <c r="C1385" s="1" t="s">
        <v>471</v>
      </c>
      <c r="D1385" s="1" t="s">
        <v>382</v>
      </c>
      <c r="E1385" s="1" t="s">
        <v>1286</v>
      </c>
      <c r="F1385" s="123"/>
      <c r="G1385" s="127">
        <f t="shared" ref="G1385" si="292">SUM(G1386:G1387)</f>
        <v>1039.0999999999999</v>
      </c>
    </row>
    <row r="1386" spans="1:7" ht="31.5">
      <c r="A1386" s="85" t="s">
        <v>344</v>
      </c>
      <c r="B1386" s="122"/>
      <c r="C1386" s="1" t="s">
        <v>471</v>
      </c>
      <c r="D1386" s="1" t="s">
        <v>382</v>
      </c>
      <c r="E1386" s="1" t="s">
        <v>1286</v>
      </c>
      <c r="F1386" s="1" t="s">
        <v>345</v>
      </c>
      <c r="G1386" s="127">
        <v>907.1</v>
      </c>
    </row>
    <row r="1387" spans="1:7">
      <c r="A1387" s="85" t="s">
        <v>346</v>
      </c>
      <c r="B1387" s="123"/>
      <c r="C1387" s="1" t="s">
        <v>471</v>
      </c>
      <c r="D1387" s="1" t="s">
        <v>382</v>
      </c>
      <c r="E1387" s="1" t="s">
        <v>1286</v>
      </c>
      <c r="F1387" s="1" t="s">
        <v>347</v>
      </c>
      <c r="G1387" s="127">
        <v>132</v>
      </c>
    </row>
    <row r="1388" spans="1:7" ht="31.5" hidden="1">
      <c r="A1388" s="85" t="s">
        <v>650</v>
      </c>
      <c r="B1388" s="122"/>
      <c r="C1388" s="1" t="s">
        <v>471</v>
      </c>
      <c r="D1388" s="1" t="s">
        <v>382</v>
      </c>
      <c r="E1388" s="1" t="s">
        <v>1287</v>
      </c>
      <c r="F1388" s="123"/>
      <c r="G1388" s="127">
        <f t="shared" ref="G1388" si="293">SUM(G1389+G1391)</f>
        <v>0</v>
      </c>
    </row>
    <row r="1389" spans="1:7" hidden="1">
      <c r="A1389" s="85" t="s">
        <v>1224</v>
      </c>
      <c r="B1389" s="122"/>
      <c r="C1389" s="1" t="s">
        <v>471</v>
      </c>
      <c r="D1389" s="1" t="s">
        <v>382</v>
      </c>
      <c r="E1389" s="1" t="s">
        <v>1288</v>
      </c>
      <c r="F1389" s="123"/>
      <c r="G1389" s="127">
        <f t="shared" ref="G1389" si="294">SUM(G1390)</f>
        <v>0</v>
      </c>
    </row>
    <row r="1390" spans="1:7" ht="31.5" hidden="1">
      <c r="A1390" s="85" t="s">
        <v>933</v>
      </c>
      <c r="B1390" s="122"/>
      <c r="C1390" s="1" t="s">
        <v>471</v>
      </c>
      <c r="D1390" s="1" t="s">
        <v>382</v>
      </c>
      <c r="E1390" s="1" t="s">
        <v>1288</v>
      </c>
      <c r="F1390" s="1" t="s">
        <v>526</v>
      </c>
      <c r="G1390" s="127"/>
    </row>
    <row r="1391" spans="1:7" hidden="1">
      <c r="A1391" s="85" t="s">
        <v>1261</v>
      </c>
      <c r="B1391" s="122"/>
      <c r="C1391" s="1" t="s">
        <v>471</v>
      </c>
      <c r="D1391" s="1" t="s">
        <v>382</v>
      </c>
      <c r="E1391" s="1" t="s">
        <v>1289</v>
      </c>
      <c r="F1391" s="1"/>
      <c r="G1391" s="127">
        <f t="shared" ref="G1391" si="295">SUM(G1392)</f>
        <v>0</v>
      </c>
    </row>
    <row r="1392" spans="1:7" ht="31.5" hidden="1">
      <c r="A1392" s="85" t="s">
        <v>933</v>
      </c>
      <c r="B1392" s="122"/>
      <c r="C1392" s="1" t="s">
        <v>471</v>
      </c>
      <c r="D1392" s="1" t="s">
        <v>382</v>
      </c>
      <c r="E1392" s="1" t="s">
        <v>1289</v>
      </c>
      <c r="F1392" s="1" t="s">
        <v>526</v>
      </c>
      <c r="G1392" s="127"/>
    </row>
    <row r="1393" spans="1:7" hidden="1">
      <c r="A1393" s="85" t="s">
        <v>1028</v>
      </c>
      <c r="B1393" s="122"/>
      <c r="C1393" s="1" t="s">
        <v>471</v>
      </c>
      <c r="D1393" s="1" t="s">
        <v>382</v>
      </c>
      <c r="E1393" s="1" t="s">
        <v>1290</v>
      </c>
      <c r="F1393" s="1"/>
      <c r="G1393" s="127">
        <f t="shared" ref="G1393" si="296">SUM(G1394)+G1396</f>
        <v>0</v>
      </c>
    </row>
    <row r="1394" spans="1:7" hidden="1">
      <c r="A1394" s="85" t="s">
        <v>1224</v>
      </c>
      <c r="B1394" s="122"/>
      <c r="C1394" s="1" t="s">
        <v>471</v>
      </c>
      <c r="D1394" s="1" t="s">
        <v>382</v>
      </c>
      <c r="E1394" s="1" t="s">
        <v>1291</v>
      </c>
      <c r="F1394" s="123"/>
      <c r="G1394" s="127">
        <f t="shared" ref="G1394" si="297">G1395</f>
        <v>0</v>
      </c>
    </row>
    <row r="1395" spans="1:7" ht="31.5" hidden="1">
      <c r="A1395" s="85" t="s">
        <v>933</v>
      </c>
      <c r="B1395" s="122"/>
      <c r="C1395" s="1" t="s">
        <v>471</v>
      </c>
      <c r="D1395" s="1" t="s">
        <v>382</v>
      </c>
      <c r="E1395" s="1" t="s">
        <v>1291</v>
      </c>
      <c r="F1395" s="1" t="s">
        <v>526</v>
      </c>
      <c r="G1395" s="127"/>
    </row>
    <row r="1396" spans="1:7" hidden="1">
      <c r="A1396" s="85" t="s">
        <v>1261</v>
      </c>
      <c r="B1396" s="122"/>
      <c r="C1396" s="1" t="s">
        <v>471</v>
      </c>
      <c r="D1396" s="1" t="s">
        <v>382</v>
      </c>
      <c r="E1396" s="1" t="s">
        <v>1292</v>
      </c>
      <c r="F1396" s="1"/>
      <c r="G1396" s="127">
        <f t="shared" ref="G1396" si="298">SUM(G1397)</f>
        <v>0</v>
      </c>
    </row>
    <row r="1397" spans="1:7" ht="31.5" hidden="1">
      <c r="A1397" s="85" t="s">
        <v>933</v>
      </c>
      <c r="B1397" s="122"/>
      <c r="C1397" s="1" t="s">
        <v>471</v>
      </c>
      <c r="D1397" s="1" t="s">
        <v>382</v>
      </c>
      <c r="E1397" s="1" t="s">
        <v>1292</v>
      </c>
      <c r="F1397" s="1" t="s">
        <v>526</v>
      </c>
      <c r="G1397" s="127"/>
    </row>
    <row r="1398" spans="1:7" ht="31.5" hidden="1">
      <c r="A1398" s="85" t="s">
        <v>1198</v>
      </c>
      <c r="B1398" s="123"/>
      <c r="C1398" s="1" t="s">
        <v>471</v>
      </c>
      <c r="D1398" s="1" t="s">
        <v>382</v>
      </c>
      <c r="E1398" s="1" t="s">
        <v>1199</v>
      </c>
      <c r="F1398" s="123"/>
      <c r="G1398" s="127">
        <f>SUM(G1399)</f>
        <v>0</v>
      </c>
    </row>
    <row r="1399" spans="1:7" hidden="1">
      <c r="A1399" s="85" t="s">
        <v>428</v>
      </c>
      <c r="B1399" s="123"/>
      <c r="C1399" s="1" t="s">
        <v>471</v>
      </c>
      <c r="D1399" s="1" t="s">
        <v>382</v>
      </c>
      <c r="E1399" s="1" t="s">
        <v>1203</v>
      </c>
      <c r="F1399" s="123"/>
      <c r="G1399" s="127">
        <f>SUM(G1400+G1403+G1406)</f>
        <v>0</v>
      </c>
    </row>
    <row r="1400" spans="1:7" hidden="1">
      <c r="A1400" s="85" t="s">
        <v>430</v>
      </c>
      <c r="B1400" s="123"/>
      <c r="C1400" s="1" t="s">
        <v>471</v>
      </c>
      <c r="D1400" s="1" t="s">
        <v>382</v>
      </c>
      <c r="E1400" s="1" t="s">
        <v>1204</v>
      </c>
      <c r="F1400" s="1"/>
      <c r="G1400" s="127">
        <f t="shared" ref="G1400:G1401" si="299">G1401</f>
        <v>0</v>
      </c>
    </row>
    <row r="1401" spans="1:7" hidden="1">
      <c r="A1401" s="85" t="s">
        <v>1192</v>
      </c>
      <c r="B1401" s="123"/>
      <c r="C1401" s="1" t="s">
        <v>471</v>
      </c>
      <c r="D1401" s="1" t="s">
        <v>382</v>
      </c>
      <c r="E1401" s="1" t="s">
        <v>1205</v>
      </c>
      <c r="F1401" s="1"/>
      <c r="G1401" s="127">
        <f t="shared" si="299"/>
        <v>0</v>
      </c>
    </row>
    <row r="1402" spans="1:7" ht="31.5" hidden="1">
      <c r="A1402" s="85" t="s">
        <v>933</v>
      </c>
      <c r="B1402" s="123"/>
      <c r="C1402" s="1" t="s">
        <v>471</v>
      </c>
      <c r="D1402" s="1" t="s">
        <v>382</v>
      </c>
      <c r="E1402" s="1" t="s">
        <v>1205</v>
      </c>
      <c r="F1402" s="1" t="s">
        <v>526</v>
      </c>
      <c r="G1402" s="127"/>
    </row>
    <row r="1403" spans="1:7" ht="31.5" hidden="1">
      <c r="A1403" s="85" t="s">
        <v>650</v>
      </c>
      <c r="B1403" s="123"/>
      <c r="C1403" s="1" t="s">
        <v>471</v>
      </c>
      <c r="D1403" s="1" t="s">
        <v>382</v>
      </c>
      <c r="E1403" s="1" t="s">
        <v>1206</v>
      </c>
      <c r="F1403" s="1"/>
      <c r="G1403" s="127">
        <f t="shared" ref="G1403:G1404" si="300">G1404</f>
        <v>0</v>
      </c>
    </row>
    <row r="1404" spans="1:7" hidden="1">
      <c r="A1404" s="85" t="s">
        <v>1192</v>
      </c>
      <c r="B1404" s="123"/>
      <c r="C1404" s="1" t="s">
        <v>471</v>
      </c>
      <c r="D1404" s="1" t="s">
        <v>382</v>
      </c>
      <c r="E1404" s="1" t="s">
        <v>1207</v>
      </c>
      <c r="F1404" s="1"/>
      <c r="G1404" s="127">
        <f t="shared" si="300"/>
        <v>0</v>
      </c>
    </row>
    <row r="1405" spans="1:7" ht="31.5" hidden="1">
      <c r="A1405" s="85" t="s">
        <v>933</v>
      </c>
      <c r="B1405" s="123"/>
      <c r="C1405" s="1" t="s">
        <v>471</v>
      </c>
      <c r="D1405" s="1" t="s">
        <v>382</v>
      </c>
      <c r="E1405" s="1" t="s">
        <v>1207</v>
      </c>
      <c r="F1405" s="1" t="s">
        <v>526</v>
      </c>
      <c r="G1405" s="127"/>
    </row>
    <row r="1406" spans="1:7" hidden="1">
      <c r="A1406" s="85" t="s">
        <v>1028</v>
      </c>
      <c r="B1406" s="123"/>
      <c r="C1406" s="1" t="s">
        <v>471</v>
      </c>
      <c r="D1406" s="1" t="s">
        <v>382</v>
      </c>
      <c r="E1406" s="1" t="s">
        <v>1208</v>
      </c>
      <c r="F1406" s="1"/>
      <c r="G1406" s="127">
        <f t="shared" ref="G1406:G1407" si="301">G1407</f>
        <v>0</v>
      </c>
    </row>
    <row r="1407" spans="1:7" hidden="1">
      <c r="A1407" s="85" t="s">
        <v>1192</v>
      </c>
      <c r="B1407" s="123"/>
      <c r="C1407" s="1" t="s">
        <v>471</v>
      </c>
      <c r="D1407" s="1" t="s">
        <v>382</v>
      </c>
      <c r="E1407" s="1" t="s">
        <v>1209</v>
      </c>
      <c r="F1407" s="1"/>
      <c r="G1407" s="127">
        <f t="shared" si="301"/>
        <v>0</v>
      </c>
    </row>
    <row r="1408" spans="1:7" ht="31.5" hidden="1">
      <c r="A1408" s="85" t="s">
        <v>933</v>
      </c>
      <c r="B1408" s="123"/>
      <c r="C1408" s="1" t="s">
        <v>471</v>
      </c>
      <c r="D1408" s="1" t="s">
        <v>382</v>
      </c>
      <c r="E1408" s="1" t="s">
        <v>1209</v>
      </c>
      <c r="F1408" s="1" t="s">
        <v>526</v>
      </c>
      <c r="G1408" s="127"/>
    </row>
    <row r="1409" spans="1:7">
      <c r="A1409" s="85" t="s">
        <v>1214</v>
      </c>
      <c r="B1409" s="123"/>
      <c r="C1409" s="1" t="s">
        <v>471</v>
      </c>
      <c r="D1409" s="1" t="s">
        <v>382</v>
      </c>
      <c r="E1409" s="1" t="s">
        <v>1215</v>
      </c>
      <c r="F1409" s="1"/>
      <c r="G1409" s="127">
        <f t="shared" ref="G1409" si="302">G1417+G1410+G1415+G1413</f>
        <v>44625.8</v>
      </c>
    </row>
    <row r="1410" spans="1:7">
      <c r="A1410" s="92" t="s">
        <v>340</v>
      </c>
      <c r="B1410" s="114"/>
      <c r="C1410" s="114" t="s">
        <v>471</v>
      </c>
      <c r="D1410" s="114" t="s">
        <v>382</v>
      </c>
      <c r="E1410" s="120" t="s">
        <v>1293</v>
      </c>
      <c r="F1410" s="114"/>
      <c r="G1410" s="134">
        <f>+G1411+G1412</f>
        <v>3505.6</v>
      </c>
    </row>
    <row r="1411" spans="1:7" ht="47.25">
      <c r="A1411" s="92" t="s">
        <v>342</v>
      </c>
      <c r="B1411" s="114"/>
      <c r="C1411" s="114" t="s">
        <v>471</v>
      </c>
      <c r="D1411" s="114" t="s">
        <v>382</v>
      </c>
      <c r="E1411" s="120" t="s">
        <v>1293</v>
      </c>
      <c r="F1411" s="114" t="s">
        <v>343</v>
      </c>
      <c r="G1411" s="134">
        <v>3505.4</v>
      </c>
    </row>
    <row r="1412" spans="1:7" ht="31.5">
      <c r="A1412" s="92" t="s">
        <v>344</v>
      </c>
      <c r="B1412" s="114"/>
      <c r="C1412" s="114" t="s">
        <v>471</v>
      </c>
      <c r="D1412" s="114" t="s">
        <v>382</v>
      </c>
      <c r="E1412" s="120" t="s">
        <v>1293</v>
      </c>
      <c r="F1412" s="114" t="s">
        <v>345</v>
      </c>
      <c r="G1412" s="134">
        <v>0.2</v>
      </c>
    </row>
    <row r="1413" spans="1:7" hidden="1">
      <c r="A1413" s="92" t="s">
        <v>352</v>
      </c>
      <c r="B1413" s="114"/>
      <c r="C1413" s="114" t="s">
        <v>471</v>
      </c>
      <c r="D1413" s="114" t="s">
        <v>382</v>
      </c>
      <c r="E1413" s="120" t="s">
        <v>1294</v>
      </c>
      <c r="F1413" s="114"/>
      <c r="G1413" s="134">
        <f>SUM(G1414)</f>
        <v>0</v>
      </c>
    </row>
    <row r="1414" spans="1:7" ht="31.5" hidden="1">
      <c r="A1414" s="92" t="s">
        <v>344</v>
      </c>
      <c r="B1414" s="114"/>
      <c r="C1414" s="114" t="s">
        <v>471</v>
      </c>
      <c r="D1414" s="114" t="s">
        <v>382</v>
      </c>
      <c r="E1414" s="120" t="s">
        <v>1294</v>
      </c>
      <c r="F1414" s="114" t="s">
        <v>345</v>
      </c>
      <c r="G1414" s="134"/>
    </row>
    <row r="1415" spans="1:7" ht="31.5">
      <c r="A1415" s="85" t="s">
        <v>358</v>
      </c>
      <c r="B1415" s="114"/>
      <c r="C1415" s="114" t="s">
        <v>471</v>
      </c>
      <c r="D1415" s="114" t="s">
        <v>382</v>
      </c>
      <c r="E1415" s="120" t="s">
        <v>1216</v>
      </c>
      <c r="F1415" s="114"/>
      <c r="G1415" s="134">
        <f>SUM(G1416)</f>
        <v>10.1</v>
      </c>
    </row>
    <row r="1416" spans="1:7" ht="31.5">
      <c r="A1416" s="92" t="s">
        <v>344</v>
      </c>
      <c r="B1416" s="114"/>
      <c r="C1416" s="114" t="s">
        <v>471</v>
      </c>
      <c r="D1416" s="114" t="s">
        <v>382</v>
      </c>
      <c r="E1416" s="120" t="s">
        <v>1216</v>
      </c>
      <c r="F1416" s="114" t="s">
        <v>345</v>
      </c>
      <c r="G1416" s="134">
        <v>10.1</v>
      </c>
    </row>
    <row r="1417" spans="1:7" ht="31.5">
      <c r="A1417" s="85" t="s">
        <v>453</v>
      </c>
      <c r="B1417" s="122"/>
      <c r="C1417" s="1" t="s">
        <v>471</v>
      </c>
      <c r="D1417" s="1" t="s">
        <v>382</v>
      </c>
      <c r="E1417" s="1" t="s">
        <v>1295</v>
      </c>
      <c r="F1417" s="1"/>
      <c r="G1417" s="127">
        <f>G1418</f>
        <v>41110.100000000006</v>
      </c>
    </row>
    <row r="1418" spans="1:7">
      <c r="A1418" s="85" t="s">
        <v>1226</v>
      </c>
      <c r="B1418" s="122"/>
      <c r="C1418" s="1" t="s">
        <v>471</v>
      </c>
      <c r="D1418" s="1" t="s">
        <v>382</v>
      </c>
      <c r="E1418" s="1" t="s">
        <v>1296</v>
      </c>
      <c r="F1418" s="1"/>
      <c r="G1418" s="127">
        <f>G1419+G1420+G1421</f>
        <v>41110.100000000006</v>
      </c>
    </row>
    <row r="1419" spans="1:7" ht="47.25">
      <c r="A1419" s="85" t="s">
        <v>342</v>
      </c>
      <c r="B1419" s="123"/>
      <c r="C1419" s="1" t="s">
        <v>471</v>
      </c>
      <c r="D1419" s="1" t="s">
        <v>382</v>
      </c>
      <c r="E1419" s="1" t="s">
        <v>1296</v>
      </c>
      <c r="F1419" s="1" t="s">
        <v>343</v>
      </c>
      <c r="G1419" s="127">
        <v>39421.5</v>
      </c>
    </row>
    <row r="1420" spans="1:7" ht="31.5">
      <c r="A1420" s="85" t="s">
        <v>344</v>
      </c>
      <c r="B1420" s="123"/>
      <c r="C1420" s="1" t="s">
        <v>471</v>
      </c>
      <c r="D1420" s="1" t="s">
        <v>382</v>
      </c>
      <c r="E1420" s="1" t="s">
        <v>1296</v>
      </c>
      <c r="F1420" s="1" t="s">
        <v>345</v>
      </c>
      <c r="G1420" s="127">
        <v>1554.8</v>
      </c>
    </row>
    <row r="1421" spans="1:7">
      <c r="A1421" s="85" t="s">
        <v>354</v>
      </c>
      <c r="B1421" s="123"/>
      <c r="C1421" s="1" t="s">
        <v>471</v>
      </c>
      <c r="D1421" s="1" t="s">
        <v>382</v>
      </c>
      <c r="E1421" s="1" t="s">
        <v>1296</v>
      </c>
      <c r="F1421" s="1" t="s">
        <v>355</v>
      </c>
      <c r="G1421" s="127">
        <v>133.80000000000001</v>
      </c>
    </row>
    <row r="1422" spans="1:7">
      <c r="A1422" s="85" t="s">
        <v>701</v>
      </c>
      <c r="B1422" s="86"/>
      <c r="C1422" s="86" t="s">
        <v>456</v>
      </c>
      <c r="D1422" s="86" t="s">
        <v>737</v>
      </c>
      <c r="E1422" s="9"/>
      <c r="F1422" s="9"/>
      <c r="G1422" s="128">
        <f>SUM(G1423)</f>
        <v>473.6</v>
      </c>
    </row>
    <row r="1423" spans="1:7">
      <c r="A1423" s="85" t="s">
        <v>702</v>
      </c>
      <c r="B1423" s="1"/>
      <c r="C1423" s="1" t="s">
        <v>456</v>
      </c>
      <c r="D1423" s="1" t="s">
        <v>337</v>
      </c>
      <c r="E1423" s="102"/>
      <c r="F1423" s="1"/>
      <c r="G1423" s="127">
        <f t="shared" ref="G1423:G1424" si="303">G1424</f>
        <v>473.6</v>
      </c>
    </row>
    <row r="1424" spans="1:7" ht="31.5">
      <c r="A1424" s="85" t="s">
        <v>1297</v>
      </c>
      <c r="B1424" s="107"/>
      <c r="C1424" s="86" t="s">
        <v>456</v>
      </c>
      <c r="D1424" s="86" t="s">
        <v>337</v>
      </c>
      <c r="E1424" s="86" t="s">
        <v>811</v>
      </c>
      <c r="F1424" s="9"/>
      <c r="G1424" s="132">
        <f t="shared" si="303"/>
        <v>473.6</v>
      </c>
    </row>
    <row r="1425" spans="1:7" ht="31.5">
      <c r="A1425" s="85" t="s">
        <v>825</v>
      </c>
      <c r="B1425" s="107"/>
      <c r="C1425" s="86" t="s">
        <v>456</v>
      </c>
      <c r="D1425" s="86" t="s">
        <v>337</v>
      </c>
      <c r="E1425" s="86" t="s">
        <v>826</v>
      </c>
      <c r="F1425" s="9"/>
      <c r="G1425" s="132">
        <f>SUM(G1426)</f>
        <v>473.6</v>
      </c>
    </row>
    <row r="1426" spans="1:7" ht="47.25">
      <c r="A1426" s="85" t="s">
        <v>841</v>
      </c>
      <c r="B1426" s="107"/>
      <c r="C1426" s="86" t="s">
        <v>456</v>
      </c>
      <c r="D1426" s="86" t="s">
        <v>337</v>
      </c>
      <c r="E1426" s="86" t="s">
        <v>842</v>
      </c>
      <c r="F1426" s="9"/>
      <c r="G1426" s="132">
        <f t="shared" ref="G1426" si="304">SUM(G1427:G1428)</f>
        <v>473.6</v>
      </c>
    </row>
    <row r="1427" spans="1:7">
      <c r="A1427" s="85" t="s">
        <v>346</v>
      </c>
      <c r="B1427" s="107"/>
      <c r="C1427" s="86" t="s">
        <v>456</v>
      </c>
      <c r="D1427" s="86" t="s">
        <v>337</v>
      </c>
      <c r="E1427" s="86" t="s">
        <v>842</v>
      </c>
      <c r="F1427" s="9">
        <v>300</v>
      </c>
      <c r="G1427" s="132">
        <v>329.8</v>
      </c>
    </row>
    <row r="1428" spans="1:7" ht="31.5">
      <c r="A1428" s="85" t="s">
        <v>933</v>
      </c>
      <c r="B1428" s="107"/>
      <c r="C1428" s="86" t="s">
        <v>456</v>
      </c>
      <c r="D1428" s="86" t="s">
        <v>337</v>
      </c>
      <c r="E1428" s="86" t="s">
        <v>842</v>
      </c>
      <c r="F1428" s="9">
        <v>600</v>
      </c>
      <c r="G1428" s="132">
        <v>143.80000000000001</v>
      </c>
    </row>
    <row r="1429" spans="1:7" hidden="1">
      <c r="A1429" s="87" t="s">
        <v>1298</v>
      </c>
      <c r="B1429" s="107"/>
      <c r="C1429" s="86"/>
      <c r="D1429" s="86"/>
      <c r="E1429" s="86"/>
      <c r="F1429" s="9"/>
      <c r="G1429" s="131"/>
    </row>
    <row r="1430" spans="1:7">
      <c r="A1430" s="87" t="s">
        <v>1299</v>
      </c>
      <c r="B1430" s="105"/>
      <c r="C1430" s="91"/>
      <c r="D1430" s="91"/>
      <c r="E1430" s="91"/>
      <c r="F1430" s="91"/>
      <c r="G1430" s="131">
        <f>SUM(G10+G36+G55+G539+G579+G1242+G802)+G924+G1429</f>
        <v>5884773.0000000009</v>
      </c>
    </row>
  </sheetData>
  <mergeCells count="2">
    <mergeCell ref="A8:A9"/>
    <mergeCell ref="B8:F8"/>
  </mergeCells>
  <pageMargins left="0.51181102362204722" right="0.11811023622047245" top="0.39370078740157483" bottom="0" header="0" footer="0"/>
  <pageSetup paperSize="9" scale="65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workbookViewId="0">
      <selection activeCell="B7" sqref="B7"/>
    </sheetView>
  </sheetViews>
  <sheetFormatPr defaultRowHeight="15.75"/>
  <cols>
    <col min="1" max="1" width="55.5703125" style="11" customWidth="1"/>
    <col min="2" max="2" width="14.42578125" style="12" customWidth="1"/>
    <col min="3" max="3" width="14.7109375" style="12" customWidth="1"/>
    <col min="4" max="4" width="16.28515625" style="12" hidden="1" customWidth="1"/>
    <col min="5" max="5" width="16.28515625" style="12" customWidth="1"/>
    <col min="6" max="16384" width="9.140625" style="12"/>
  </cols>
  <sheetData>
    <row r="1" spans="1:5">
      <c r="C1" s="161" t="s">
        <v>1314</v>
      </c>
      <c r="D1" s="161"/>
      <c r="E1" s="161"/>
    </row>
    <row r="2" spans="1:5" ht="15.75" customHeight="1">
      <c r="C2" s="162" t="s">
        <v>1312</v>
      </c>
      <c r="D2" s="162"/>
      <c r="E2" s="162"/>
    </row>
    <row r="3" spans="1:5">
      <c r="C3" s="162" t="s">
        <v>0</v>
      </c>
      <c r="D3" s="162"/>
      <c r="E3" s="162"/>
    </row>
    <row r="4" spans="1:5">
      <c r="C4" s="162" t="s">
        <v>1</v>
      </c>
      <c r="D4" s="162"/>
      <c r="E4" s="162"/>
    </row>
    <row r="5" spans="1:5">
      <c r="C5" s="162" t="s">
        <v>1316</v>
      </c>
      <c r="D5" s="162"/>
      <c r="E5" s="162"/>
    </row>
    <row r="6" spans="1:5" ht="46.5" customHeight="1">
      <c r="A6" s="158" t="s">
        <v>31</v>
      </c>
      <c r="B6" s="159"/>
      <c r="C6" s="159"/>
      <c r="D6" s="160"/>
      <c r="E6" s="160"/>
    </row>
    <row r="7" spans="1:5">
      <c r="D7" s="13"/>
      <c r="E7" s="13" t="s">
        <v>12</v>
      </c>
    </row>
    <row r="8" spans="1:5" ht="47.25">
      <c r="A8" s="14" t="s">
        <v>8</v>
      </c>
      <c r="B8" s="15" t="s">
        <v>10</v>
      </c>
      <c r="C8" s="15" t="s">
        <v>11</v>
      </c>
      <c r="D8" s="127" t="s">
        <v>1301</v>
      </c>
      <c r="E8" s="127" t="s">
        <v>29</v>
      </c>
    </row>
    <row r="9" spans="1:5">
      <c r="A9" s="135" t="s">
        <v>334</v>
      </c>
      <c r="B9" s="136" t="s">
        <v>335</v>
      </c>
      <c r="C9" s="136" t="s">
        <v>737</v>
      </c>
      <c r="D9" s="137">
        <v>265224.69999999995</v>
      </c>
      <c r="E9" s="137">
        <v>259526.09999999998</v>
      </c>
    </row>
    <row r="10" spans="1:5" ht="47.25">
      <c r="A10" s="138" t="s">
        <v>373</v>
      </c>
      <c r="B10" s="139" t="s">
        <v>335</v>
      </c>
      <c r="C10" s="139" t="s">
        <v>374</v>
      </c>
      <c r="D10" s="140">
        <v>3786.2</v>
      </c>
      <c r="E10" s="140">
        <v>3786.2</v>
      </c>
    </row>
    <row r="11" spans="1:5" ht="63">
      <c r="A11" s="138" t="s">
        <v>1302</v>
      </c>
      <c r="B11" s="139" t="s">
        <v>335</v>
      </c>
      <c r="C11" s="139" t="s">
        <v>337</v>
      </c>
      <c r="D11" s="140">
        <v>18023.699999999997</v>
      </c>
      <c r="E11" s="140">
        <v>17711.599999999999</v>
      </c>
    </row>
    <row r="12" spans="1:5" ht="63">
      <c r="A12" s="138" t="s">
        <v>1303</v>
      </c>
      <c r="B12" s="139" t="s">
        <v>335</v>
      </c>
      <c r="C12" s="139" t="s">
        <v>382</v>
      </c>
      <c r="D12" s="140">
        <v>133340.1</v>
      </c>
      <c r="E12" s="140">
        <v>133324.79999999999</v>
      </c>
    </row>
    <row r="13" spans="1:5">
      <c r="A13" s="138" t="s">
        <v>395</v>
      </c>
      <c r="B13" s="139" t="s">
        <v>335</v>
      </c>
      <c r="C13" s="139" t="s">
        <v>363</v>
      </c>
      <c r="D13" s="140">
        <v>23.4</v>
      </c>
      <c r="E13" s="140">
        <v>17</v>
      </c>
    </row>
    <row r="14" spans="1:5" ht="47.25">
      <c r="A14" s="138" t="s">
        <v>366</v>
      </c>
      <c r="B14" s="139" t="s">
        <v>335</v>
      </c>
      <c r="C14" s="139" t="s">
        <v>367</v>
      </c>
      <c r="D14" s="140">
        <v>36136.1</v>
      </c>
      <c r="E14" s="140">
        <v>36126.399999999994</v>
      </c>
    </row>
    <row r="15" spans="1:5">
      <c r="A15" s="138" t="s">
        <v>399</v>
      </c>
      <c r="B15" s="139" t="s">
        <v>335</v>
      </c>
      <c r="C15" s="139" t="s">
        <v>361</v>
      </c>
      <c r="D15" s="140">
        <v>322.8</v>
      </c>
      <c r="E15" s="140">
        <v>322.8</v>
      </c>
    </row>
    <row r="16" spans="1:5">
      <c r="A16" s="138" t="s">
        <v>766</v>
      </c>
      <c r="B16" s="139" t="s">
        <v>335</v>
      </c>
      <c r="C16" s="139" t="s">
        <v>736</v>
      </c>
      <c r="D16" s="140">
        <v>500</v>
      </c>
      <c r="E16" s="140">
        <v>0</v>
      </c>
    </row>
    <row r="17" spans="1:5">
      <c r="A17" s="138" t="s">
        <v>350</v>
      </c>
      <c r="B17" s="139" t="s">
        <v>335</v>
      </c>
      <c r="C17" s="139" t="s">
        <v>351</v>
      </c>
      <c r="D17" s="140">
        <v>73092.399999999994</v>
      </c>
      <c r="E17" s="140">
        <v>68237.3</v>
      </c>
    </row>
    <row r="18" spans="1:5" ht="31.5">
      <c r="A18" s="135" t="s">
        <v>440</v>
      </c>
      <c r="B18" s="136" t="s">
        <v>337</v>
      </c>
      <c r="C18" s="136" t="s">
        <v>737</v>
      </c>
      <c r="D18" s="137">
        <v>29431.200000000001</v>
      </c>
      <c r="E18" s="137">
        <v>28624.5</v>
      </c>
    </row>
    <row r="19" spans="1:5">
      <c r="A19" s="138" t="s">
        <v>441</v>
      </c>
      <c r="B19" s="139" t="s">
        <v>337</v>
      </c>
      <c r="C19" s="139" t="s">
        <v>382</v>
      </c>
      <c r="D19" s="140">
        <v>5543.8</v>
      </c>
      <c r="E19" s="140">
        <v>5543.8</v>
      </c>
    </row>
    <row r="20" spans="1:5">
      <c r="A20" s="138" t="s">
        <v>444</v>
      </c>
      <c r="B20" s="139" t="s">
        <v>337</v>
      </c>
      <c r="C20" s="139" t="s">
        <v>445</v>
      </c>
      <c r="D20" s="140">
        <v>20532.7</v>
      </c>
      <c r="E20" s="140">
        <v>20361.100000000002</v>
      </c>
    </row>
    <row r="21" spans="1:5" ht="47.25">
      <c r="A21" s="90" t="s">
        <v>455</v>
      </c>
      <c r="B21" s="139" t="s">
        <v>337</v>
      </c>
      <c r="C21" s="139" t="s">
        <v>456</v>
      </c>
      <c r="D21" s="140">
        <v>3354.7000000000003</v>
      </c>
      <c r="E21" s="140">
        <v>2719.6</v>
      </c>
    </row>
    <row r="22" spans="1:5">
      <c r="A22" s="135" t="s">
        <v>469</v>
      </c>
      <c r="B22" s="136" t="s">
        <v>382</v>
      </c>
      <c r="C22" s="136" t="s">
        <v>737</v>
      </c>
      <c r="D22" s="137">
        <v>522806.4</v>
      </c>
      <c r="E22" s="137">
        <v>517386.4</v>
      </c>
    </row>
    <row r="23" spans="1:5">
      <c r="A23" s="138" t="s">
        <v>470</v>
      </c>
      <c r="B23" s="139" t="s">
        <v>382</v>
      </c>
      <c r="C23" s="139" t="s">
        <v>471</v>
      </c>
      <c r="D23" s="140">
        <v>238365.09999999998</v>
      </c>
      <c r="E23" s="140">
        <v>234955.10000000003</v>
      </c>
    </row>
    <row r="24" spans="1:5">
      <c r="A24" s="138" t="s">
        <v>1304</v>
      </c>
      <c r="B24" s="139" t="s">
        <v>382</v>
      </c>
      <c r="C24" s="139" t="s">
        <v>445</v>
      </c>
      <c r="D24" s="140">
        <v>260755.4</v>
      </c>
      <c r="E24" s="140">
        <v>258964.9</v>
      </c>
    </row>
    <row r="25" spans="1:5">
      <c r="A25" s="138" t="s">
        <v>510</v>
      </c>
      <c r="B25" s="139" t="s">
        <v>382</v>
      </c>
      <c r="C25" s="139" t="s">
        <v>511</v>
      </c>
      <c r="D25" s="140">
        <v>23685.9</v>
      </c>
      <c r="E25" s="140">
        <v>23466.400000000001</v>
      </c>
    </row>
    <row r="26" spans="1:5">
      <c r="A26" s="135" t="s">
        <v>555</v>
      </c>
      <c r="B26" s="136" t="s">
        <v>363</v>
      </c>
      <c r="C26" s="136" t="s">
        <v>737</v>
      </c>
      <c r="D26" s="137">
        <v>577352.6</v>
      </c>
      <c r="E26" s="137">
        <v>518098.29999999993</v>
      </c>
    </row>
    <row r="27" spans="1:5">
      <c r="A27" s="138" t="s">
        <v>556</v>
      </c>
      <c r="B27" s="139" t="s">
        <v>363</v>
      </c>
      <c r="C27" s="139" t="s">
        <v>335</v>
      </c>
      <c r="D27" s="140">
        <v>197493.8</v>
      </c>
      <c r="E27" s="140">
        <v>143585.59999999998</v>
      </c>
    </row>
    <row r="28" spans="1:5">
      <c r="A28" s="138" t="s">
        <v>570</v>
      </c>
      <c r="B28" s="139" t="s">
        <v>363</v>
      </c>
      <c r="C28" s="139" t="s">
        <v>374</v>
      </c>
      <c r="D28" s="140">
        <v>98289.799999999988</v>
      </c>
      <c r="E28" s="140">
        <v>96657.4</v>
      </c>
    </row>
    <row r="29" spans="1:5">
      <c r="A29" s="138" t="s">
        <v>593</v>
      </c>
      <c r="B29" s="139" t="s">
        <v>363</v>
      </c>
      <c r="C29" s="139" t="s">
        <v>337</v>
      </c>
      <c r="D29" s="140">
        <v>226665.80000000002</v>
      </c>
      <c r="E29" s="140">
        <v>224020.8</v>
      </c>
    </row>
    <row r="30" spans="1:5" ht="31.5">
      <c r="A30" s="138" t="s">
        <v>665</v>
      </c>
      <c r="B30" s="139" t="s">
        <v>363</v>
      </c>
      <c r="C30" s="139" t="s">
        <v>363</v>
      </c>
      <c r="D30" s="140">
        <v>54903.199999999997</v>
      </c>
      <c r="E30" s="140">
        <v>53834.499999999993</v>
      </c>
    </row>
    <row r="31" spans="1:5">
      <c r="A31" s="135" t="s">
        <v>1305</v>
      </c>
      <c r="B31" s="136" t="s">
        <v>367</v>
      </c>
      <c r="C31" s="136" t="s">
        <v>737</v>
      </c>
      <c r="D31" s="137">
        <v>10070.4</v>
      </c>
      <c r="E31" s="137">
        <v>10070.4</v>
      </c>
    </row>
    <row r="32" spans="1:5" ht="31.5">
      <c r="A32" s="138" t="s">
        <v>679</v>
      </c>
      <c r="B32" s="139" t="s">
        <v>367</v>
      </c>
      <c r="C32" s="139" t="s">
        <v>337</v>
      </c>
      <c r="D32" s="140">
        <v>8419.7999999999993</v>
      </c>
      <c r="E32" s="140">
        <v>8419.7999999999993</v>
      </c>
    </row>
    <row r="33" spans="1:5">
      <c r="A33" s="138" t="s">
        <v>683</v>
      </c>
      <c r="B33" s="139" t="s">
        <v>367</v>
      </c>
      <c r="C33" s="139" t="s">
        <v>363</v>
      </c>
      <c r="D33" s="140">
        <v>1650.6</v>
      </c>
      <c r="E33" s="140">
        <v>1650.6</v>
      </c>
    </row>
    <row r="34" spans="1:5">
      <c r="A34" s="135" t="s">
        <v>360</v>
      </c>
      <c r="B34" s="136" t="s">
        <v>361</v>
      </c>
      <c r="C34" s="136" t="s">
        <v>737</v>
      </c>
      <c r="D34" s="137">
        <v>2810997.5999999996</v>
      </c>
      <c r="E34" s="137">
        <v>2797488.0000000005</v>
      </c>
    </row>
    <row r="35" spans="1:5">
      <c r="A35" s="138" t="s">
        <v>1011</v>
      </c>
      <c r="B35" s="139" t="s">
        <v>361</v>
      </c>
      <c r="C35" s="139" t="s">
        <v>335</v>
      </c>
      <c r="D35" s="140">
        <v>991421.1</v>
      </c>
      <c r="E35" s="140">
        <v>988012</v>
      </c>
    </row>
    <row r="36" spans="1:5">
      <c r="A36" s="138" t="s">
        <v>692</v>
      </c>
      <c r="B36" s="139" t="s">
        <v>361</v>
      </c>
      <c r="C36" s="139" t="s">
        <v>374</v>
      </c>
      <c r="D36" s="140">
        <v>1485162.7</v>
      </c>
      <c r="E36" s="140">
        <v>1475468.7</v>
      </c>
    </row>
    <row r="37" spans="1:5">
      <c r="A37" s="138" t="s">
        <v>1112</v>
      </c>
      <c r="B37" s="139" t="s">
        <v>361</v>
      </c>
      <c r="C37" s="139" t="s">
        <v>337</v>
      </c>
      <c r="D37" s="140">
        <v>237251.6</v>
      </c>
      <c r="E37" s="140">
        <v>237434.6</v>
      </c>
    </row>
    <row r="38" spans="1:5" ht="31.5">
      <c r="A38" s="90" t="s">
        <v>362</v>
      </c>
      <c r="B38" s="139" t="s">
        <v>361</v>
      </c>
      <c r="C38" s="139" t="s">
        <v>363</v>
      </c>
      <c r="D38" s="141">
        <v>433.9</v>
      </c>
      <c r="E38" s="141">
        <v>433.9</v>
      </c>
    </row>
    <row r="39" spans="1:5">
      <c r="A39" s="138" t="s">
        <v>1306</v>
      </c>
      <c r="B39" s="139" t="s">
        <v>361</v>
      </c>
      <c r="C39" s="139" t="s">
        <v>361</v>
      </c>
      <c r="D39" s="140">
        <v>26936</v>
      </c>
      <c r="E39" s="140">
        <v>26920.200000000004</v>
      </c>
    </row>
    <row r="40" spans="1:5">
      <c r="A40" s="138" t="s">
        <v>697</v>
      </c>
      <c r="B40" s="139" t="s">
        <v>361</v>
      </c>
      <c r="C40" s="139" t="s">
        <v>445</v>
      </c>
      <c r="D40" s="140">
        <v>69792.3</v>
      </c>
      <c r="E40" s="140">
        <v>69218.600000000006</v>
      </c>
    </row>
    <row r="41" spans="1:5">
      <c r="A41" s="135" t="s">
        <v>1307</v>
      </c>
      <c r="B41" s="136" t="s">
        <v>471</v>
      </c>
      <c r="C41" s="136" t="s">
        <v>737</v>
      </c>
      <c r="D41" s="137">
        <v>202495.69999999998</v>
      </c>
      <c r="E41" s="137">
        <v>201911.9</v>
      </c>
    </row>
    <row r="42" spans="1:5">
      <c r="A42" s="138" t="s">
        <v>1308</v>
      </c>
      <c r="B42" s="139" t="s">
        <v>471</v>
      </c>
      <c r="C42" s="139" t="s">
        <v>335</v>
      </c>
      <c r="D42" s="140">
        <v>154053.59999999998</v>
      </c>
      <c r="E42" s="140">
        <v>153568.9</v>
      </c>
    </row>
    <row r="43" spans="1:5">
      <c r="A43" s="138" t="s">
        <v>1309</v>
      </c>
      <c r="B43" s="139" t="s">
        <v>471</v>
      </c>
      <c r="C43" s="139" t="s">
        <v>382</v>
      </c>
      <c r="D43" s="140">
        <v>48442.1</v>
      </c>
      <c r="E43" s="140">
        <v>48343</v>
      </c>
    </row>
    <row r="44" spans="1:5">
      <c r="A44" s="135" t="s">
        <v>701</v>
      </c>
      <c r="B44" s="136" t="s">
        <v>456</v>
      </c>
      <c r="C44" s="136" t="s">
        <v>737</v>
      </c>
      <c r="D44" s="137">
        <v>1357660.2</v>
      </c>
      <c r="E44" s="137">
        <v>1350047.2000000002</v>
      </c>
    </row>
    <row r="45" spans="1:5">
      <c r="A45" s="138" t="s">
        <v>801</v>
      </c>
      <c r="B45" s="139" t="s">
        <v>456</v>
      </c>
      <c r="C45" s="139" t="s">
        <v>335</v>
      </c>
      <c r="D45" s="140">
        <v>12980.3</v>
      </c>
      <c r="E45" s="140">
        <v>12899.4</v>
      </c>
    </row>
    <row r="46" spans="1:5">
      <c r="A46" s="138" t="s">
        <v>809</v>
      </c>
      <c r="B46" s="139" t="s">
        <v>456</v>
      </c>
      <c r="C46" s="139" t="s">
        <v>374</v>
      </c>
      <c r="D46" s="140">
        <v>89594.400000000009</v>
      </c>
      <c r="E46" s="140">
        <v>89131</v>
      </c>
    </row>
    <row r="47" spans="1:5">
      <c r="A47" s="138" t="s">
        <v>702</v>
      </c>
      <c r="B47" s="139" t="s">
        <v>456</v>
      </c>
      <c r="C47" s="139" t="s">
        <v>337</v>
      </c>
      <c r="D47" s="140">
        <v>843002.1</v>
      </c>
      <c r="E47" s="140">
        <v>837571.2</v>
      </c>
    </row>
    <row r="48" spans="1:5">
      <c r="A48" s="138" t="s">
        <v>716</v>
      </c>
      <c r="B48" s="139" t="s">
        <v>456</v>
      </c>
      <c r="C48" s="139" t="s">
        <v>382</v>
      </c>
      <c r="D48" s="140">
        <v>364445.5</v>
      </c>
      <c r="E48" s="140">
        <v>362836</v>
      </c>
    </row>
    <row r="49" spans="1:5">
      <c r="A49" s="138" t="s">
        <v>727</v>
      </c>
      <c r="B49" s="139" t="s">
        <v>456</v>
      </c>
      <c r="C49" s="139" t="s">
        <v>367</v>
      </c>
      <c r="D49" s="140">
        <v>47637.9</v>
      </c>
      <c r="E49" s="140">
        <v>47609.599999999999</v>
      </c>
    </row>
    <row r="50" spans="1:5">
      <c r="A50" s="135" t="s">
        <v>735</v>
      </c>
      <c r="B50" s="136" t="s">
        <v>736</v>
      </c>
      <c r="C50" s="136" t="s">
        <v>737</v>
      </c>
      <c r="D50" s="137">
        <v>201726.29999999996</v>
      </c>
      <c r="E50" s="137">
        <v>201620.19999999995</v>
      </c>
    </row>
    <row r="51" spans="1:5">
      <c r="A51" s="138" t="s">
        <v>738</v>
      </c>
      <c r="B51" s="139" t="s">
        <v>736</v>
      </c>
      <c r="C51" s="139" t="s">
        <v>335</v>
      </c>
      <c r="D51" s="140">
        <v>174526.09999999998</v>
      </c>
      <c r="E51" s="140">
        <v>174511.49999999997</v>
      </c>
    </row>
    <row r="52" spans="1:5">
      <c r="A52" s="138" t="s">
        <v>747</v>
      </c>
      <c r="B52" s="139" t="s">
        <v>736</v>
      </c>
      <c r="C52" s="139" t="s">
        <v>374</v>
      </c>
      <c r="D52" s="140">
        <v>9417.2999999999993</v>
      </c>
      <c r="E52" s="140">
        <v>9417.2999999999993</v>
      </c>
    </row>
    <row r="53" spans="1:5">
      <c r="A53" s="138" t="s">
        <v>994</v>
      </c>
      <c r="B53" s="139" t="s">
        <v>736</v>
      </c>
      <c r="C53" s="139" t="s">
        <v>337</v>
      </c>
      <c r="D53" s="140">
        <v>5784.4</v>
      </c>
      <c r="E53" s="140">
        <v>5784.4</v>
      </c>
    </row>
    <row r="54" spans="1:5" ht="31.5">
      <c r="A54" s="138" t="s">
        <v>758</v>
      </c>
      <c r="B54" s="139" t="s">
        <v>736</v>
      </c>
      <c r="C54" s="139" t="s">
        <v>363</v>
      </c>
      <c r="D54" s="140">
        <v>11998.499999999998</v>
      </c>
      <c r="E54" s="140">
        <v>11907</v>
      </c>
    </row>
    <row r="55" spans="1:5">
      <c r="A55" s="135" t="s">
        <v>1299</v>
      </c>
      <c r="B55" s="142"/>
      <c r="C55" s="142"/>
      <c r="D55" s="143">
        <f>SUM(D9+D18+D22+D26+D31+D34+D41+D44+D50)</f>
        <v>5977765.0999999996</v>
      </c>
      <c r="E55" s="143">
        <f t="shared" ref="E55" si="0">SUM(E9+E18+E22+E26+E31+E34+E41+E44+E50)</f>
        <v>5884773.0000000009</v>
      </c>
    </row>
  </sheetData>
  <mergeCells count="6">
    <mergeCell ref="A6:E6"/>
    <mergeCell ref="C1:E1"/>
    <mergeCell ref="C2:E2"/>
    <mergeCell ref="C3:E3"/>
    <mergeCell ref="C4:E4"/>
    <mergeCell ref="C5:E5"/>
  </mergeCells>
  <conditionalFormatting sqref="D9:E54">
    <cfRule type="cellIs" dxfId="0" priority="2" operator="lessThan">
      <formula>0</formula>
    </cfRule>
  </conditionalFormatting>
  <pageMargins left="0.9055118110236221" right="0.11811023622047245" top="0.35433070866141736" bottom="0.15748031496062992" header="0.31496062992125984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opLeftCell="A2" workbookViewId="0">
      <selection activeCell="C9" sqref="C9:C11"/>
    </sheetView>
  </sheetViews>
  <sheetFormatPr defaultRowHeight="15.75"/>
  <cols>
    <col min="1" max="1" width="43.85546875" style="21" customWidth="1"/>
    <col min="2" max="2" width="42" style="21" customWidth="1"/>
    <col min="3" max="3" width="18.42578125" style="30" customWidth="1"/>
    <col min="4" max="251" width="9.140625" style="20"/>
    <col min="252" max="252" width="27.5703125" style="20" customWidth="1"/>
    <col min="253" max="253" width="51.7109375" style="20" customWidth="1"/>
    <col min="254" max="254" width="0" style="20" hidden="1" customWidth="1"/>
    <col min="255" max="255" width="14.7109375" style="20" customWidth="1"/>
    <col min="256" max="257" width="0" style="20" hidden="1" customWidth="1"/>
    <col min="258" max="259" width="12.85546875" style="20" customWidth="1"/>
    <col min="260" max="507" width="9.140625" style="20"/>
    <col min="508" max="508" width="27.5703125" style="20" customWidth="1"/>
    <col min="509" max="509" width="51.7109375" style="20" customWidth="1"/>
    <col min="510" max="510" width="0" style="20" hidden="1" customWidth="1"/>
    <col min="511" max="511" width="14.7109375" style="20" customWidth="1"/>
    <col min="512" max="513" width="0" style="20" hidden="1" customWidth="1"/>
    <col min="514" max="515" width="12.85546875" style="20" customWidth="1"/>
    <col min="516" max="763" width="9.140625" style="20"/>
    <col min="764" max="764" width="27.5703125" style="20" customWidth="1"/>
    <col min="765" max="765" width="51.7109375" style="20" customWidth="1"/>
    <col min="766" max="766" width="0" style="20" hidden="1" customWidth="1"/>
    <col min="767" max="767" width="14.7109375" style="20" customWidth="1"/>
    <col min="768" max="769" width="0" style="20" hidden="1" customWidth="1"/>
    <col min="770" max="771" width="12.85546875" style="20" customWidth="1"/>
    <col min="772" max="1019" width="9.140625" style="20"/>
    <col min="1020" max="1020" width="27.5703125" style="20" customWidth="1"/>
    <col min="1021" max="1021" width="51.7109375" style="20" customWidth="1"/>
    <col min="1022" max="1022" width="0" style="20" hidden="1" customWidth="1"/>
    <col min="1023" max="1023" width="14.7109375" style="20" customWidth="1"/>
    <col min="1024" max="1025" width="0" style="20" hidden="1" customWidth="1"/>
    <col min="1026" max="1027" width="12.85546875" style="20" customWidth="1"/>
    <col min="1028" max="1275" width="9.140625" style="20"/>
    <col min="1276" max="1276" width="27.5703125" style="20" customWidth="1"/>
    <col min="1277" max="1277" width="51.7109375" style="20" customWidth="1"/>
    <col min="1278" max="1278" width="0" style="20" hidden="1" customWidth="1"/>
    <col min="1279" max="1279" width="14.7109375" style="20" customWidth="1"/>
    <col min="1280" max="1281" width="0" style="20" hidden="1" customWidth="1"/>
    <col min="1282" max="1283" width="12.85546875" style="20" customWidth="1"/>
    <col min="1284" max="1531" width="9.140625" style="20"/>
    <col min="1532" max="1532" width="27.5703125" style="20" customWidth="1"/>
    <col min="1533" max="1533" width="51.7109375" style="20" customWidth="1"/>
    <col min="1534" max="1534" width="0" style="20" hidden="1" customWidth="1"/>
    <col min="1535" max="1535" width="14.7109375" style="20" customWidth="1"/>
    <col min="1536" max="1537" width="0" style="20" hidden="1" customWidth="1"/>
    <col min="1538" max="1539" width="12.85546875" style="20" customWidth="1"/>
    <col min="1540" max="1787" width="9.140625" style="20"/>
    <col min="1788" max="1788" width="27.5703125" style="20" customWidth="1"/>
    <col min="1789" max="1789" width="51.7109375" style="20" customWidth="1"/>
    <col min="1790" max="1790" width="0" style="20" hidden="1" customWidth="1"/>
    <col min="1791" max="1791" width="14.7109375" style="20" customWidth="1"/>
    <col min="1792" max="1793" width="0" style="20" hidden="1" customWidth="1"/>
    <col min="1794" max="1795" width="12.85546875" style="20" customWidth="1"/>
    <col min="1796" max="2043" width="9.140625" style="20"/>
    <col min="2044" max="2044" width="27.5703125" style="20" customWidth="1"/>
    <col min="2045" max="2045" width="51.7109375" style="20" customWidth="1"/>
    <col min="2046" max="2046" width="0" style="20" hidden="1" customWidth="1"/>
    <col min="2047" max="2047" width="14.7109375" style="20" customWidth="1"/>
    <col min="2048" max="2049" width="0" style="20" hidden="1" customWidth="1"/>
    <col min="2050" max="2051" width="12.85546875" style="20" customWidth="1"/>
    <col min="2052" max="2299" width="9.140625" style="20"/>
    <col min="2300" max="2300" width="27.5703125" style="20" customWidth="1"/>
    <col min="2301" max="2301" width="51.7109375" style="20" customWidth="1"/>
    <col min="2302" max="2302" width="0" style="20" hidden="1" customWidth="1"/>
    <col min="2303" max="2303" width="14.7109375" style="20" customWidth="1"/>
    <col min="2304" max="2305" width="0" style="20" hidden="1" customWidth="1"/>
    <col min="2306" max="2307" width="12.85546875" style="20" customWidth="1"/>
    <col min="2308" max="2555" width="9.140625" style="20"/>
    <col min="2556" max="2556" width="27.5703125" style="20" customWidth="1"/>
    <col min="2557" max="2557" width="51.7109375" style="20" customWidth="1"/>
    <col min="2558" max="2558" width="0" style="20" hidden="1" customWidth="1"/>
    <col min="2559" max="2559" width="14.7109375" style="20" customWidth="1"/>
    <col min="2560" max="2561" width="0" style="20" hidden="1" customWidth="1"/>
    <col min="2562" max="2563" width="12.85546875" style="20" customWidth="1"/>
    <col min="2564" max="2811" width="9.140625" style="20"/>
    <col min="2812" max="2812" width="27.5703125" style="20" customWidth="1"/>
    <col min="2813" max="2813" width="51.7109375" style="20" customWidth="1"/>
    <col min="2814" max="2814" width="0" style="20" hidden="1" customWidth="1"/>
    <col min="2815" max="2815" width="14.7109375" style="20" customWidth="1"/>
    <col min="2816" max="2817" width="0" style="20" hidden="1" customWidth="1"/>
    <col min="2818" max="2819" width="12.85546875" style="20" customWidth="1"/>
    <col min="2820" max="3067" width="9.140625" style="20"/>
    <col min="3068" max="3068" width="27.5703125" style="20" customWidth="1"/>
    <col min="3069" max="3069" width="51.7109375" style="20" customWidth="1"/>
    <col min="3070" max="3070" width="0" style="20" hidden="1" customWidth="1"/>
    <col min="3071" max="3071" width="14.7109375" style="20" customWidth="1"/>
    <col min="3072" max="3073" width="0" style="20" hidden="1" customWidth="1"/>
    <col min="3074" max="3075" width="12.85546875" style="20" customWidth="1"/>
    <col min="3076" max="3323" width="9.140625" style="20"/>
    <col min="3324" max="3324" width="27.5703125" style="20" customWidth="1"/>
    <col min="3325" max="3325" width="51.7109375" style="20" customWidth="1"/>
    <col min="3326" max="3326" width="0" style="20" hidden="1" customWidth="1"/>
    <col min="3327" max="3327" width="14.7109375" style="20" customWidth="1"/>
    <col min="3328" max="3329" width="0" style="20" hidden="1" customWidth="1"/>
    <col min="3330" max="3331" width="12.85546875" style="20" customWidth="1"/>
    <col min="3332" max="3579" width="9.140625" style="20"/>
    <col min="3580" max="3580" width="27.5703125" style="20" customWidth="1"/>
    <col min="3581" max="3581" width="51.7109375" style="20" customWidth="1"/>
    <col min="3582" max="3582" width="0" style="20" hidden="1" customWidth="1"/>
    <col min="3583" max="3583" width="14.7109375" style="20" customWidth="1"/>
    <col min="3584" max="3585" width="0" style="20" hidden="1" customWidth="1"/>
    <col min="3586" max="3587" width="12.85546875" style="20" customWidth="1"/>
    <col min="3588" max="3835" width="9.140625" style="20"/>
    <col min="3836" max="3836" width="27.5703125" style="20" customWidth="1"/>
    <col min="3837" max="3837" width="51.7109375" style="20" customWidth="1"/>
    <col min="3838" max="3838" width="0" style="20" hidden="1" customWidth="1"/>
    <col min="3839" max="3839" width="14.7109375" style="20" customWidth="1"/>
    <col min="3840" max="3841" width="0" style="20" hidden="1" customWidth="1"/>
    <col min="3842" max="3843" width="12.85546875" style="20" customWidth="1"/>
    <col min="3844" max="4091" width="9.140625" style="20"/>
    <col min="4092" max="4092" width="27.5703125" style="20" customWidth="1"/>
    <col min="4093" max="4093" width="51.7109375" style="20" customWidth="1"/>
    <col min="4094" max="4094" width="0" style="20" hidden="1" customWidth="1"/>
    <col min="4095" max="4095" width="14.7109375" style="20" customWidth="1"/>
    <col min="4096" max="4097" width="0" style="20" hidden="1" customWidth="1"/>
    <col min="4098" max="4099" width="12.85546875" style="20" customWidth="1"/>
    <col min="4100" max="4347" width="9.140625" style="20"/>
    <col min="4348" max="4348" width="27.5703125" style="20" customWidth="1"/>
    <col min="4349" max="4349" width="51.7109375" style="20" customWidth="1"/>
    <col min="4350" max="4350" width="0" style="20" hidden="1" customWidth="1"/>
    <col min="4351" max="4351" width="14.7109375" style="20" customWidth="1"/>
    <col min="4352" max="4353" width="0" style="20" hidden="1" customWidth="1"/>
    <col min="4354" max="4355" width="12.85546875" style="20" customWidth="1"/>
    <col min="4356" max="4603" width="9.140625" style="20"/>
    <col min="4604" max="4604" width="27.5703125" style="20" customWidth="1"/>
    <col min="4605" max="4605" width="51.7109375" style="20" customWidth="1"/>
    <col min="4606" max="4606" width="0" style="20" hidden="1" customWidth="1"/>
    <col min="4607" max="4607" width="14.7109375" style="20" customWidth="1"/>
    <col min="4608" max="4609" width="0" style="20" hidden="1" customWidth="1"/>
    <col min="4610" max="4611" width="12.85546875" style="20" customWidth="1"/>
    <col min="4612" max="4859" width="9.140625" style="20"/>
    <col min="4860" max="4860" width="27.5703125" style="20" customWidth="1"/>
    <col min="4861" max="4861" width="51.7109375" style="20" customWidth="1"/>
    <col min="4862" max="4862" width="0" style="20" hidden="1" customWidth="1"/>
    <col min="4863" max="4863" width="14.7109375" style="20" customWidth="1"/>
    <col min="4864" max="4865" width="0" style="20" hidden="1" customWidth="1"/>
    <col min="4866" max="4867" width="12.85546875" style="20" customWidth="1"/>
    <col min="4868" max="5115" width="9.140625" style="20"/>
    <col min="5116" max="5116" width="27.5703125" style="20" customWidth="1"/>
    <col min="5117" max="5117" width="51.7109375" style="20" customWidth="1"/>
    <col min="5118" max="5118" width="0" style="20" hidden="1" customWidth="1"/>
    <col min="5119" max="5119" width="14.7109375" style="20" customWidth="1"/>
    <col min="5120" max="5121" width="0" style="20" hidden="1" customWidth="1"/>
    <col min="5122" max="5123" width="12.85546875" style="20" customWidth="1"/>
    <col min="5124" max="5371" width="9.140625" style="20"/>
    <col min="5372" max="5372" width="27.5703125" style="20" customWidth="1"/>
    <col min="5373" max="5373" width="51.7109375" style="20" customWidth="1"/>
    <col min="5374" max="5374" width="0" style="20" hidden="1" customWidth="1"/>
    <col min="5375" max="5375" width="14.7109375" style="20" customWidth="1"/>
    <col min="5376" max="5377" width="0" style="20" hidden="1" customWidth="1"/>
    <col min="5378" max="5379" width="12.85546875" style="20" customWidth="1"/>
    <col min="5380" max="5627" width="9.140625" style="20"/>
    <col min="5628" max="5628" width="27.5703125" style="20" customWidth="1"/>
    <col min="5629" max="5629" width="51.7109375" style="20" customWidth="1"/>
    <col min="5630" max="5630" width="0" style="20" hidden="1" customWidth="1"/>
    <col min="5631" max="5631" width="14.7109375" style="20" customWidth="1"/>
    <col min="5632" max="5633" width="0" style="20" hidden="1" customWidth="1"/>
    <col min="5634" max="5635" width="12.85546875" style="20" customWidth="1"/>
    <col min="5636" max="5883" width="9.140625" style="20"/>
    <col min="5884" max="5884" width="27.5703125" style="20" customWidth="1"/>
    <col min="5885" max="5885" width="51.7109375" style="20" customWidth="1"/>
    <col min="5886" max="5886" width="0" style="20" hidden="1" customWidth="1"/>
    <col min="5887" max="5887" width="14.7109375" style="20" customWidth="1"/>
    <col min="5888" max="5889" width="0" style="20" hidden="1" customWidth="1"/>
    <col min="5890" max="5891" width="12.85546875" style="20" customWidth="1"/>
    <col min="5892" max="6139" width="9.140625" style="20"/>
    <col min="6140" max="6140" width="27.5703125" style="20" customWidth="1"/>
    <col min="6141" max="6141" width="51.7109375" style="20" customWidth="1"/>
    <col min="6142" max="6142" width="0" style="20" hidden="1" customWidth="1"/>
    <col min="6143" max="6143" width="14.7109375" style="20" customWidth="1"/>
    <col min="6144" max="6145" width="0" style="20" hidden="1" customWidth="1"/>
    <col min="6146" max="6147" width="12.85546875" style="20" customWidth="1"/>
    <col min="6148" max="6395" width="9.140625" style="20"/>
    <col min="6396" max="6396" width="27.5703125" style="20" customWidth="1"/>
    <col min="6397" max="6397" width="51.7109375" style="20" customWidth="1"/>
    <col min="6398" max="6398" width="0" style="20" hidden="1" customWidth="1"/>
    <col min="6399" max="6399" width="14.7109375" style="20" customWidth="1"/>
    <col min="6400" max="6401" width="0" style="20" hidden="1" customWidth="1"/>
    <col min="6402" max="6403" width="12.85546875" style="20" customWidth="1"/>
    <col min="6404" max="6651" width="9.140625" style="20"/>
    <col min="6652" max="6652" width="27.5703125" style="20" customWidth="1"/>
    <col min="6653" max="6653" width="51.7109375" style="20" customWidth="1"/>
    <col min="6654" max="6654" width="0" style="20" hidden="1" customWidth="1"/>
    <col min="6655" max="6655" width="14.7109375" style="20" customWidth="1"/>
    <col min="6656" max="6657" width="0" style="20" hidden="1" customWidth="1"/>
    <col min="6658" max="6659" width="12.85546875" style="20" customWidth="1"/>
    <col min="6660" max="6907" width="9.140625" style="20"/>
    <col min="6908" max="6908" width="27.5703125" style="20" customWidth="1"/>
    <col min="6909" max="6909" width="51.7109375" style="20" customWidth="1"/>
    <col min="6910" max="6910" width="0" style="20" hidden="1" customWidth="1"/>
    <col min="6911" max="6911" width="14.7109375" style="20" customWidth="1"/>
    <col min="6912" max="6913" width="0" style="20" hidden="1" customWidth="1"/>
    <col min="6914" max="6915" width="12.85546875" style="20" customWidth="1"/>
    <col min="6916" max="7163" width="9.140625" style="20"/>
    <col min="7164" max="7164" width="27.5703125" style="20" customWidth="1"/>
    <col min="7165" max="7165" width="51.7109375" style="20" customWidth="1"/>
    <col min="7166" max="7166" width="0" style="20" hidden="1" customWidth="1"/>
    <col min="7167" max="7167" width="14.7109375" style="20" customWidth="1"/>
    <col min="7168" max="7169" width="0" style="20" hidden="1" customWidth="1"/>
    <col min="7170" max="7171" width="12.85546875" style="20" customWidth="1"/>
    <col min="7172" max="7419" width="9.140625" style="20"/>
    <col min="7420" max="7420" width="27.5703125" style="20" customWidth="1"/>
    <col min="7421" max="7421" width="51.7109375" style="20" customWidth="1"/>
    <col min="7422" max="7422" width="0" style="20" hidden="1" customWidth="1"/>
    <col min="7423" max="7423" width="14.7109375" style="20" customWidth="1"/>
    <col min="7424" max="7425" width="0" style="20" hidden="1" customWidth="1"/>
    <col min="7426" max="7427" width="12.85546875" style="20" customWidth="1"/>
    <col min="7428" max="7675" width="9.140625" style="20"/>
    <col min="7676" max="7676" width="27.5703125" style="20" customWidth="1"/>
    <col min="7677" max="7677" width="51.7109375" style="20" customWidth="1"/>
    <col min="7678" max="7678" width="0" style="20" hidden="1" customWidth="1"/>
    <col min="7679" max="7679" width="14.7109375" style="20" customWidth="1"/>
    <col min="7680" max="7681" width="0" style="20" hidden="1" customWidth="1"/>
    <col min="7682" max="7683" width="12.85546875" style="20" customWidth="1"/>
    <col min="7684" max="7931" width="9.140625" style="20"/>
    <col min="7932" max="7932" width="27.5703125" style="20" customWidth="1"/>
    <col min="7933" max="7933" width="51.7109375" style="20" customWidth="1"/>
    <col min="7934" max="7934" width="0" style="20" hidden="1" customWidth="1"/>
    <col min="7935" max="7935" width="14.7109375" style="20" customWidth="1"/>
    <col min="7936" max="7937" width="0" style="20" hidden="1" customWidth="1"/>
    <col min="7938" max="7939" width="12.85546875" style="20" customWidth="1"/>
    <col min="7940" max="8187" width="9.140625" style="20"/>
    <col min="8188" max="8188" width="27.5703125" style="20" customWidth="1"/>
    <col min="8189" max="8189" width="51.7109375" style="20" customWidth="1"/>
    <col min="8190" max="8190" width="0" style="20" hidden="1" customWidth="1"/>
    <col min="8191" max="8191" width="14.7109375" style="20" customWidth="1"/>
    <col min="8192" max="8193" width="0" style="20" hidden="1" customWidth="1"/>
    <col min="8194" max="8195" width="12.85546875" style="20" customWidth="1"/>
    <col min="8196" max="8443" width="9.140625" style="20"/>
    <col min="8444" max="8444" width="27.5703125" style="20" customWidth="1"/>
    <col min="8445" max="8445" width="51.7109375" style="20" customWidth="1"/>
    <col min="8446" max="8446" width="0" style="20" hidden="1" customWidth="1"/>
    <col min="8447" max="8447" width="14.7109375" style="20" customWidth="1"/>
    <col min="8448" max="8449" width="0" style="20" hidden="1" customWidth="1"/>
    <col min="8450" max="8451" width="12.85546875" style="20" customWidth="1"/>
    <col min="8452" max="8699" width="9.140625" style="20"/>
    <col min="8700" max="8700" width="27.5703125" style="20" customWidth="1"/>
    <col min="8701" max="8701" width="51.7109375" style="20" customWidth="1"/>
    <col min="8702" max="8702" width="0" style="20" hidden="1" customWidth="1"/>
    <col min="8703" max="8703" width="14.7109375" style="20" customWidth="1"/>
    <col min="8704" max="8705" width="0" style="20" hidden="1" customWidth="1"/>
    <col min="8706" max="8707" width="12.85546875" style="20" customWidth="1"/>
    <col min="8708" max="8955" width="9.140625" style="20"/>
    <col min="8956" max="8956" width="27.5703125" style="20" customWidth="1"/>
    <col min="8957" max="8957" width="51.7109375" style="20" customWidth="1"/>
    <col min="8958" max="8958" width="0" style="20" hidden="1" customWidth="1"/>
    <col min="8959" max="8959" width="14.7109375" style="20" customWidth="1"/>
    <col min="8960" max="8961" width="0" style="20" hidden="1" customWidth="1"/>
    <col min="8962" max="8963" width="12.85546875" style="20" customWidth="1"/>
    <col min="8964" max="9211" width="9.140625" style="20"/>
    <col min="9212" max="9212" width="27.5703125" style="20" customWidth="1"/>
    <col min="9213" max="9213" width="51.7109375" style="20" customWidth="1"/>
    <col min="9214" max="9214" width="0" style="20" hidden="1" customWidth="1"/>
    <col min="9215" max="9215" width="14.7109375" style="20" customWidth="1"/>
    <col min="9216" max="9217" width="0" style="20" hidden="1" customWidth="1"/>
    <col min="9218" max="9219" width="12.85546875" style="20" customWidth="1"/>
    <col min="9220" max="9467" width="9.140625" style="20"/>
    <col min="9468" max="9468" width="27.5703125" style="20" customWidth="1"/>
    <col min="9469" max="9469" width="51.7109375" style="20" customWidth="1"/>
    <col min="9470" max="9470" width="0" style="20" hidden="1" customWidth="1"/>
    <col min="9471" max="9471" width="14.7109375" style="20" customWidth="1"/>
    <col min="9472" max="9473" width="0" style="20" hidden="1" customWidth="1"/>
    <col min="9474" max="9475" width="12.85546875" style="20" customWidth="1"/>
    <col min="9476" max="9723" width="9.140625" style="20"/>
    <col min="9724" max="9724" width="27.5703125" style="20" customWidth="1"/>
    <col min="9725" max="9725" width="51.7109375" style="20" customWidth="1"/>
    <col min="9726" max="9726" width="0" style="20" hidden="1" customWidth="1"/>
    <col min="9727" max="9727" width="14.7109375" style="20" customWidth="1"/>
    <col min="9728" max="9729" width="0" style="20" hidden="1" customWidth="1"/>
    <col min="9730" max="9731" width="12.85546875" style="20" customWidth="1"/>
    <col min="9732" max="9979" width="9.140625" style="20"/>
    <col min="9980" max="9980" width="27.5703125" style="20" customWidth="1"/>
    <col min="9981" max="9981" width="51.7109375" style="20" customWidth="1"/>
    <col min="9982" max="9982" width="0" style="20" hidden="1" customWidth="1"/>
    <col min="9983" max="9983" width="14.7109375" style="20" customWidth="1"/>
    <col min="9984" max="9985" width="0" style="20" hidden="1" customWidth="1"/>
    <col min="9986" max="9987" width="12.85546875" style="20" customWidth="1"/>
    <col min="9988" max="10235" width="9.140625" style="20"/>
    <col min="10236" max="10236" width="27.5703125" style="20" customWidth="1"/>
    <col min="10237" max="10237" width="51.7109375" style="20" customWidth="1"/>
    <col min="10238" max="10238" width="0" style="20" hidden="1" customWidth="1"/>
    <col min="10239" max="10239" width="14.7109375" style="20" customWidth="1"/>
    <col min="10240" max="10241" width="0" style="20" hidden="1" customWidth="1"/>
    <col min="10242" max="10243" width="12.85546875" style="20" customWidth="1"/>
    <col min="10244" max="10491" width="9.140625" style="20"/>
    <col min="10492" max="10492" width="27.5703125" style="20" customWidth="1"/>
    <col min="10493" max="10493" width="51.7109375" style="20" customWidth="1"/>
    <col min="10494" max="10494" width="0" style="20" hidden="1" customWidth="1"/>
    <col min="10495" max="10495" width="14.7109375" style="20" customWidth="1"/>
    <col min="10496" max="10497" width="0" style="20" hidden="1" customWidth="1"/>
    <col min="10498" max="10499" width="12.85546875" style="20" customWidth="1"/>
    <col min="10500" max="10747" width="9.140625" style="20"/>
    <col min="10748" max="10748" width="27.5703125" style="20" customWidth="1"/>
    <col min="10749" max="10749" width="51.7109375" style="20" customWidth="1"/>
    <col min="10750" max="10750" width="0" style="20" hidden="1" customWidth="1"/>
    <col min="10751" max="10751" width="14.7109375" style="20" customWidth="1"/>
    <col min="10752" max="10753" width="0" style="20" hidden="1" customWidth="1"/>
    <col min="10754" max="10755" width="12.85546875" style="20" customWidth="1"/>
    <col min="10756" max="11003" width="9.140625" style="20"/>
    <col min="11004" max="11004" width="27.5703125" style="20" customWidth="1"/>
    <col min="11005" max="11005" width="51.7109375" style="20" customWidth="1"/>
    <col min="11006" max="11006" width="0" style="20" hidden="1" customWidth="1"/>
    <col min="11007" max="11007" width="14.7109375" style="20" customWidth="1"/>
    <col min="11008" max="11009" width="0" style="20" hidden="1" customWidth="1"/>
    <col min="11010" max="11011" width="12.85546875" style="20" customWidth="1"/>
    <col min="11012" max="11259" width="9.140625" style="20"/>
    <col min="11260" max="11260" width="27.5703125" style="20" customWidth="1"/>
    <col min="11261" max="11261" width="51.7109375" style="20" customWidth="1"/>
    <col min="11262" max="11262" width="0" style="20" hidden="1" customWidth="1"/>
    <col min="11263" max="11263" width="14.7109375" style="20" customWidth="1"/>
    <col min="11264" max="11265" width="0" style="20" hidden="1" customWidth="1"/>
    <col min="11266" max="11267" width="12.85546875" style="20" customWidth="1"/>
    <col min="11268" max="11515" width="9.140625" style="20"/>
    <col min="11516" max="11516" width="27.5703125" style="20" customWidth="1"/>
    <col min="11517" max="11517" width="51.7109375" style="20" customWidth="1"/>
    <col min="11518" max="11518" width="0" style="20" hidden="1" customWidth="1"/>
    <col min="11519" max="11519" width="14.7109375" style="20" customWidth="1"/>
    <col min="11520" max="11521" width="0" style="20" hidden="1" customWidth="1"/>
    <col min="11522" max="11523" width="12.85546875" style="20" customWidth="1"/>
    <col min="11524" max="11771" width="9.140625" style="20"/>
    <col min="11772" max="11772" width="27.5703125" style="20" customWidth="1"/>
    <col min="11773" max="11773" width="51.7109375" style="20" customWidth="1"/>
    <col min="11774" max="11774" width="0" style="20" hidden="1" customWidth="1"/>
    <col min="11775" max="11775" width="14.7109375" style="20" customWidth="1"/>
    <col min="11776" max="11777" width="0" style="20" hidden="1" customWidth="1"/>
    <col min="11778" max="11779" width="12.85546875" style="20" customWidth="1"/>
    <col min="11780" max="12027" width="9.140625" style="20"/>
    <col min="12028" max="12028" width="27.5703125" style="20" customWidth="1"/>
    <col min="12029" max="12029" width="51.7109375" style="20" customWidth="1"/>
    <col min="12030" max="12030" width="0" style="20" hidden="1" customWidth="1"/>
    <col min="12031" max="12031" width="14.7109375" style="20" customWidth="1"/>
    <col min="12032" max="12033" width="0" style="20" hidden="1" customWidth="1"/>
    <col min="12034" max="12035" width="12.85546875" style="20" customWidth="1"/>
    <col min="12036" max="12283" width="9.140625" style="20"/>
    <col min="12284" max="12284" width="27.5703125" style="20" customWidth="1"/>
    <col min="12285" max="12285" width="51.7109375" style="20" customWidth="1"/>
    <col min="12286" max="12286" width="0" style="20" hidden="1" customWidth="1"/>
    <col min="12287" max="12287" width="14.7109375" style="20" customWidth="1"/>
    <col min="12288" max="12289" width="0" style="20" hidden="1" customWidth="1"/>
    <col min="12290" max="12291" width="12.85546875" style="20" customWidth="1"/>
    <col min="12292" max="12539" width="9.140625" style="20"/>
    <col min="12540" max="12540" width="27.5703125" style="20" customWidth="1"/>
    <col min="12541" max="12541" width="51.7109375" style="20" customWidth="1"/>
    <col min="12542" max="12542" width="0" style="20" hidden="1" customWidth="1"/>
    <col min="12543" max="12543" width="14.7109375" style="20" customWidth="1"/>
    <col min="12544" max="12545" width="0" style="20" hidden="1" customWidth="1"/>
    <col min="12546" max="12547" width="12.85546875" style="20" customWidth="1"/>
    <col min="12548" max="12795" width="9.140625" style="20"/>
    <col min="12796" max="12796" width="27.5703125" style="20" customWidth="1"/>
    <col min="12797" max="12797" width="51.7109375" style="20" customWidth="1"/>
    <col min="12798" max="12798" width="0" style="20" hidden="1" customWidth="1"/>
    <col min="12799" max="12799" width="14.7109375" style="20" customWidth="1"/>
    <col min="12800" max="12801" width="0" style="20" hidden="1" customWidth="1"/>
    <col min="12802" max="12803" width="12.85546875" style="20" customWidth="1"/>
    <col min="12804" max="13051" width="9.140625" style="20"/>
    <col min="13052" max="13052" width="27.5703125" style="20" customWidth="1"/>
    <col min="13053" max="13053" width="51.7109375" style="20" customWidth="1"/>
    <col min="13054" max="13054" width="0" style="20" hidden="1" customWidth="1"/>
    <col min="13055" max="13055" width="14.7109375" style="20" customWidth="1"/>
    <col min="13056" max="13057" width="0" style="20" hidden="1" customWidth="1"/>
    <col min="13058" max="13059" width="12.85546875" style="20" customWidth="1"/>
    <col min="13060" max="13307" width="9.140625" style="20"/>
    <col min="13308" max="13308" width="27.5703125" style="20" customWidth="1"/>
    <col min="13309" max="13309" width="51.7109375" style="20" customWidth="1"/>
    <col min="13310" max="13310" width="0" style="20" hidden="1" customWidth="1"/>
    <col min="13311" max="13311" width="14.7109375" style="20" customWidth="1"/>
    <col min="13312" max="13313" width="0" style="20" hidden="1" customWidth="1"/>
    <col min="13314" max="13315" width="12.85546875" style="20" customWidth="1"/>
    <col min="13316" max="13563" width="9.140625" style="20"/>
    <col min="13564" max="13564" width="27.5703125" style="20" customWidth="1"/>
    <col min="13565" max="13565" width="51.7109375" style="20" customWidth="1"/>
    <col min="13566" max="13566" width="0" style="20" hidden="1" customWidth="1"/>
    <col min="13567" max="13567" width="14.7109375" style="20" customWidth="1"/>
    <col min="13568" max="13569" width="0" style="20" hidden="1" customWidth="1"/>
    <col min="13570" max="13571" width="12.85546875" style="20" customWidth="1"/>
    <col min="13572" max="13819" width="9.140625" style="20"/>
    <col min="13820" max="13820" width="27.5703125" style="20" customWidth="1"/>
    <col min="13821" max="13821" width="51.7109375" style="20" customWidth="1"/>
    <col min="13822" max="13822" width="0" style="20" hidden="1" customWidth="1"/>
    <col min="13823" max="13823" width="14.7109375" style="20" customWidth="1"/>
    <col min="13824" max="13825" width="0" style="20" hidden="1" customWidth="1"/>
    <col min="13826" max="13827" width="12.85546875" style="20" customWidth="1"/>
    <col min="13828" max="14075" width="9.140625" style="20"/>
    <col min="14076" max="14076" width="27.5703125" style="20" customWidth="1"/>
    <col min="14077" max="14077" width="51.7109375" style="20" customWidth="1"/>
    <col min="14078" max="14078" width="0" style="20" hidden="1" customWidth="1"/>
    <col min="14079" max="14079" width="14.7109375" style="20" customWidth="1"/>
    <col min="14080" max="14081" width="0" style="20" hidden="1" customWidth="1"/>
    <col min="14082" max="14083" width="12.85546875" style="20" customWidth="1"/>
    <col min="14084" max="14331" width="9.140625" style="20"/>
    <col min="14332" max="14332" width="27.5703125" style="20" customWidth="1"/>
    <col min="14333" max="14333" width="51.7109375" style="20" customWidth="1"/>
    <col min="14334" max="14334" width="0" style="20" hidden="1" customWidth="1"/>
    <col min="14335" max="14335" width="14.7109375" style="20" customWidth="1"/>
    <col min="14336" max="14337" width="0" style="20" hidden="1" customWidth="1"/>
    <col min="14338" max="14339" width="12.85546875" style="20" customWidth="1"/>
    <col min="14340" max="14587" width="9.140625" style="20"/>
    <col min="14588" max="14588" width="27.5703125" style="20" customWidth="1"/>
    <col min="14589" max="14589" width="51.7109375" style="20" customWidth="1"/>
    <col min="14590" max="14590" width="0" style="20" hidden="1" customWidth="1"/>
    <col min="14591" max="14591" width="14.7109375" style="20" customWidth="1"/>
    <col min="14592" max="14593" width="0" style="20" hidden="1" customWidth="1"/>
    <col min="14594" max="14595" width="12.85546875" style="20" customWidth="1"/>
    <col min="14596" max="14843" width="9.140625" style="20"/>
    <col min="14844" max="14844" width="27.5703125" style="20" customWidth="1"/>
    <col min="14845" max="14845" width="51.7109375" style="20" customWidth="1"/>
    <col min="14846" max="14846" width="0" style="20" hidden="1" customWidth="1"/>
    <col min="14847" max="14847" width="14.7109375" style="20" customWidth="1"/>
    <col min="14848" max="14849" width="0" style="20" hidden="1" customWidth="1"/>
    <col min="14850" max="14851" width="12.85546875" style="20" customWidth="1"/>
    <col min="14852" max="15099" width="9.140625" style="20"/>
    <col min="15100" max="15100" width="27.5703125" style="20" customWidth="1"/>
    <col min="15101" max="15101" width="51.7109375" style="20" customWidth="1"/>
    <col min="15102" max="15102" width="0" style="20" hidden="1" customWidth="1"/>
    <col min="15103" max="15103" width="14.7109375" style="20" customWidth="1"/>
    <col min="15104" max="15105" width="0" style="20" hidden="1" customWidth="1"/>
    <col min="15106" max="15107" width="12.85546875" style="20" customWidth="1"/>
    <col min="15108" max="15355" width="9.140625" style="20"/>
    <col min="15356" max="15356" width="27.5703125" style="20" customWidth="1"/>
    <col min="15357" max="15357" width="51.7109375" style="20" customWidth="1"/>
    <col min="15358" max="15358" width="0" style="20" hidden="1" customWidth="1"/>
    <col min="15359" max="15359" width="14.7109375" style="20" customWidth="1"/>
    <col min="15360" max="15361" width="0" style="20" hidden="1" customWidth="1"/>
    <col min="15362" max="15363" width="12.85546875" style="20" customWidth="1"/>
    <col min="15364" max="15611" width="9.140625" style="20"/>
    <col min="15612" max="15612" width="27.5703125" style="20" customWidth="1"/>
    <col min="15613" max="15613" width="51.7109375" style="20" customWidth="1"/>
    <col min="15614" max="15614" width="0" style="20" hidden="1" customWidth="1"/>
    <col min="15615" max="15615" width="14.7109375" style="20" customWidth="1"/>
    <col min="15616" max="15617" width="0" style="20" hidden="1" customWidth="1"/>
    <col min="15618" max="15619" width="12.85546875" style="20" customWidth="1"/>
    <col min="15620" max="15867" width="9.140625" style="20"/>
    <col min="15868" max="15868" width="27.5703125" style="20" customWidth="1"/>
    <col min="15869" max="15869" width="51.7109375" style="20" customWidth="1"/>
    <col min="15870" max="15870" width="0" style="20" hidden="1" customWidth="1"/>
    <col min="15871" max="15871" width="14.7109375" style="20" customWidth="1"/>
    <col min="15872" max="15873" width="0" style="20" hidden="1" customWidth="1"/>
    <col min="15874" max="15875" width="12.85546875" style="20" customWidth="1"/>
    <col min="15876" max="16123" width="9.140625" style="20"/>
    <col min="16124" max="16124" width="27.5703125" style="20" customWidth="1"/>
    <col min="16125" max="16125" width="51.7109375" style="20" customWidth="1"/>
    <col min="16126" max="16126" width="0" style="20" hidden="1" customWidth="1"/>
    <col min="16127" max="16127" width="14.7109375" style="20" customWidth="1"/>
    <col min="16128" max="16129" width="0" style="20" hidden="1" customWidth="1"/>
    <col min="16130" max="16131" width="12.85546875" style="20" customWidth="1"/>
    <col min="16132" max="16384" width="9.140625" style="20"/>
  </cols>
  <sheetData>
    <row r="1" spans="1:4" hidden="1">
      <c r="B1" s="29" t="s">
        <v>13</v>
      </c>
    </row>
    <row r="2" spans="1:4" ht="17.25" customHeight="1">
      <c r="A2" s="28" t="s">
        <v>27</v>
      </c>
      <c r="B2" s="28"/>
      <c r="C2" s="3" t="s">
        <v>1315</v>
      </c>
      <c r="D2" s="34"/>
    </row>
    <row r="3" spans="1:4" ht="14.25" customHeight="1">
      <c r="A3" s="27"/>
      <c r="B3" s="27"/>
      <c r="C3" s="36" t="s">
        <v>1312</v>
      </c>
      <c r="D3" s="34"/>
    </row>
    <row r="4" spans="1:4" ht="17.25" customHeight="1">
      <c r="A4" s="27"/>
      <c r="B4" s="27"/>
      <c r="C4" s="36" t="s">
        <v>0</v>
      </c>
      <c r="D4" s="34"/>
    </row>
    <row r="5" spans="1:4">
      <c r="B5" s="27"/>
      <c r="C5" s="36" t="s">
        <v>1</v>
      </c>
      <c r="D5" s="34"/>
    </row>
    <row r="6" spans="1:4" ht="19.5" customHeight="1">
      <c r="B6" s="26"/>
      <c r="C6" s="46" t="s">
        <v>1316</v>
      </c>
    </row>
    <row r="7" spans="1:4" ht="51.75" customHeight="1">
      <c r="A7" s="168" t="s">
        <v>331</v>
      </c>
      <c r="B7" s="168"/>
      <c r="C7" s="168"/>
    </row>
    <row r="8" spans="1:4" s="21" customFormat="1" ht="20.25" customHeight="1">
      <c r="C8" s="13" t="s">
        <v>19</v>
      </c>
    </row>
    <row r="9" spans="1:4" s="21" customFormat="1" ht="12.75" customHeight="1">
      <c r="A9" s="163" t="s">
        <v>25</v>
      </c>
      <c r="B9" s="166" t="s">
        <v>17</v>
      </c>
      <c r="C9" s="167" t="s">
        <v>29</v>
      </c>
    </row>
    <row r="10" spans="1:4" s="21" customFormat="1" ht="11.25" customHeight="1">
      <c r="A10" s="164"/>
      <c r="B10" s="166"/>
      <c r="C10" s="167"/>
    </row>
    <row r="11" spans="1:4" s="25" customFormat="1" ht="29.25" customHeight="1">
      <c r="A11" s="165"/>
      <c r="B11" s="166"/>
      <c r="C11" s="167"/>
    </row>
    <row r="12" spans="1:4" ht="33" customHeight="1">
      <c r="A12" s="39" t="s">
        <v>22</v>
      </c>
      <c r="B12" s="23" t="s">
        <v>16</v>
      </c>
      <c r="C12" s="35">
        <f>C13</f>
        <v>-88000.299999999814</v>
      </c>
    </row>
    <row r="13" spans="1:4" ht="36" customHeight="1">
      <c r="A13" s="39" t="s">
        <v>26</v>
      </c>
      <c r="B13" s="23" t="s">
        <v>15</v>
      </c>
      <c r="C13" s="35">
        <f>C15+C14</f>
        <v>-88000.299999999814</v>
      </c>
    </row>
    <row r="14" spans="1:4" ht="33" customHeight="1">
      <c r="A14" s="39" t="s">
        <v>23</v>
      </c>
      <c r="B14" s="23" t="s">
        <v>18</v>
      </c>
      <c r="C14" s="24">
        <v>-6066411.2999999998</v>
      </c>
    </row>
    <row r="15" spans="1:4" ht="37.5" customHeight="1">
      <c r="A15" s="39" t="s">
        <v>24</v>
      </c>
      <c r="B15" s="23" t="s">
        <v>14</v>
      </c>
      <c r="C15" s="22">
        <v>5978411</v>
      </c>
    </row>
    <row r="18" spans="1:3" ht="12" customHeight="1"/>
    <row r="19" spans="1:3" hidden="1">
      <c r="A19" s="169"/>
      <c r="B19" s="170"/>
      <c r="C19" s="171"/>
    </row>
    <row r="20" spans="1:3" hidden="1">
      <c r="A20" s="169"/>
      <c r="B20" s="170"/>
      <c r="C20" s="171"/>
    </row>
    <row r="21" spans="1:3" hidden="1">
      <c r="A21" s="169"/>
      <c r="B21" s="170"/>
      <c r="C21" s="171"/>
    </row>
    <row r="22" spans="1:3" hidden="1">
      <c r="A22" s="40"/>
      <c r="B22" s="41"/>
      <c r="C22" s="42"/>
    </row>
    <row r="23" spans="1:3" hidden="1">
      <c r="A23" s="40"/>
      <c r="B23" s="41"/>
      <c r="C23" s="42"/>
    </row>
    <row r="24" spans="1:3" hidden="1">
      <c r="A24" s="40"/>
      <c r="B24" s="41"/>
      <c r="C24" s="43"/>
    </row>
    <row r="25" spans="1:3" hidden="1">
      <c r="A25" s="40"/>
      <c r="B25" s="41"/>
      <c r="C25" s="44"/>
    </row>
    <row r="26" spans="1:3" hidden="1"/>
  </sheetData>
  <mergeCells count="7">
    <mergeCell ref="A9:A11"/>
    <mergeCell ref="B9:B11"/>
    <mergeCell ref="C9:C11"/>
    <mergeCell ref="A7:C7"/>
    <mergeCell ref="A19:A21"/>
    <mergeCell ref="B19:B21"/>
    <mergeCell ref="C19:C21"/>
  </mergeCells>
  <pageMargins left="0.70866141732283472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Ведомственная</vt:lpstr>
      <vt:lpstr>Раздел, подраздел</vt:lpstr>
      <vt:lpstr>Источн</vt:lpstr>
      <vt:lpstr>Ведомственная!Заголовки_для_печати</vt:lpstr>
      <vt:lpstr>Доходы!Заголовки_для_печати</vt:lpstr>
      <vt:lpstr>'Раздел, подраздел'!Заголовки_для_печати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2022-03-17T07:33:16Z</cp:lastPrinted>
  <dcterms:created xsi:type="dcterms:W3CDTF">2016-11-10T06:54:02Z</dcterms:created>
  <dcterms:modified xsi:type="dcterms:W3CDTF">2022-04-19T06:58:00Z</dcterms:modified>
</cp:coreProperties>
</file>