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уточнение март" sheetId="1" r:id="rId1"/>
  </sheets>
  <definedNames>
    <definedName name="_xlnm.Print_Titles" localSheetId="0">'уточнение март'!$6:$6</definedName>
    <definedName name="_xlnm.Print_Area" localSheetId="0">'уточнение март'!$A$1:$P$217</definedName>
  </definedNames>
  <calcPr calcId="145621"/>
</workbook>
</file>

<file path=xl/calcChain.xml><?xml version="1.0" encoding="utf-8"?>
<calcChain xmlns="http://schemas.openxmlformats.org/spreadsheetml/2006/main">
  <c r="P215" i="1" l="1"/>
  <c r="K215" i="1"/>
  <c r="F215" i="1"/>
  <c r="P214" i="1"/>
  <c r="K214" i="1"/>
  <c r="E214" i="1"/>
  <c r="F214" i="1" s="1"/>
  <c r="D214" i="1"/>
  <c r="P213" i="1"/>
  <c r="K213" i="1"/>
  <c r="F213" i="1"/>
  <c r="P212" i="1"/>
  <c r="K212" i="1"/>
  <c r="F212" i="1"/>
  <c r="P211" i="1"/>
  <c r="K211" i="1"/>
  <c r="F211" i="1"/>
  <c r="P210" i="1"/>
  <c r="K210" i="1"/>
  <c r="F210" i="1"/>
  <c r="P209" i="1"/>
  <c r="K209" i="1"/>
  <c r="F209" i="1"/>
  <c r="F208" i="1"/>
  <c r="P207" i="1"/>
  <c r="K207" i="1"/>
  <c r="F207" i="1"/>
  <c r="O206" i="1"/>
  <c r="N206" i="1"/>
  <c r="M206" i="1"/>
  <c r="L206" i="1"/>
  <c r="J206" i="1"/>
  <c r="I206" i="1"/>
  <c r="H206" i="1"/>
  <c r="E206" i="1"/>
  <c r="F206" i="1" s="1"/>
  <c r="D206" i="1"/>
  <c r="C206" i="1"/>
  <c r="P205" i="1"/>
  <c r="K205" i="1"/>
  <c r="F205" i="1"/>
  <c r="P204" i="1"/>
  <c r="K204" i="1"/>
  <c r="F204" i="1"/>
  <c r="P203" i="1"/>
  <c r="K203" i="1"/>
  <c r="F203" i="1"/>
  <c r="P202" i="1"/>
  <c r="K202" i="1"/>
  <c r="F202" i="1"/>
  <c r="P201" i="1"/>
  <c r="K201" i="1"/>
  <c r="F201" i="1"/>
  <c r="P200" i="1"/>
  <c r="K200" i="1"/>
  <c r="F200" i="1"/>
  <c r="P199" i="1"/>
  <c r="K199" i="1"/>
  <c r="F199" i="1"/>
  <c r="P198" i="1"/>
  <c r="K198" i="1"/>
  <c r="F198" i="1"/>
  <c r="P197" i="1"/>
  <c r="K197" i="1"/>
  <c r="F197" i="1"/>
  <c r="P196" i="1"/>
  <c r="K196" i="1"/>
  <c r="F196" i="1"/>
  <c r="P195" i="1"/>
  <c r="K195" i="1"/>
  <c r="F195" i="1"/>
  <c r="P194" i="1"/>
  <c r="K194" i="1"/>
  <c r="F194" i="1"/>
  <c r="P193" i="1"/>
  <c r="K193" i="1"/>
  <c r="F193" i="1"/>
  <c r="P192" i="1"/>
  <c r="K192" i="1"/>
  <c r="F192" i="1"/>
  <c r="P191" i="1"/>
  <c r="K191" i="1"/>
  <c r="F191" i="1"/>
  <c r="P190" i="1"/>
  <c r="K190" i="1"/>
  <c r="F190" i="1"/>
  <c r="P189" i="1"/>
  <c r="K189" i="1"/>
  <c r="F189" i="1"/>
  <c r="P188" i="1"/>
  <c r="K188" i="1"/>
  <c r="F188" i="1"/>
  <c r="P187" i="1"/>
  <c r="K187" i="1"/>
  <c r="F187" i="1"/>
  <c r="P186" i="1"/>
  <c r="K186" i="1"/>
  <c r="F186" i="1"/>
  <c r="P185" i="1"/>
  <c r="K185" i="1"/>
  <c r="F185" i="1"/>
  <c r="P184" i="1"/>
  <c r="K184" i="1"/>
  <c r="F184" i="1"/>
  <c r="P183" i="1"/>
  <c r="K183" i="1"/>
  <c r="F183" i="1"/>
  <c r="P182" i="1"/>
  <c r="K182" i="1"/>
  <c r="F182" i="1"/>
  <c r="P181" i="1"/>
  <c r="K181" i="1"/>
  <c r="F181" i="1"/>
  <c r="P180" i="1"/>
  <c r="K180" i="1"/>
  <c r="F180" i="1"/>
  <c r="P179" i="1"/>
  <c r="K179" i="1"/>
  <c r="F179" i="1"/>
  <c r="P178" i="1"/>
  <c r="K178" i="1"/>
  <c r="F178" i="1"/>
  <c r="P177" i="1"/>
  <c r="K177" i="1"/>
  <c r="F177" i="1"/>
  <c r="P176" i="1"/>
  <c r="K176" i="1"/>
  <c r="F176" i="1"/>
  <c r="P175" i="1"/>
  <c r="K175" i="1"/>
  <c r="F175" i="1"/>
  <c r="P174" i="1"/>
  <c r="M174" i="1"/>
  <c r="K174" i="1"/>
  <c r="F174" i="1"/>
  <c r="P173" i="1"/>
  <c r="K173" i="1"/>
  <c r="F173" i="1"/>
  <c r="P172" i="1"/>
  <c r="K172" i="1"/>
  <c r="F172" i="1"/>
  <c r="P171" i="1"/>
  <c r="K171" i="1"/>
  <c r="F171" i="1"/>
  <c r="P170" i="1"/>
  <c r="K170" i="1"/>
  <c r="F170" i="1"/>
  <c r="P169" i="1"/>
  <c r="K169" i="1"/>
  <c r="F169" i="1"/>
  <c r="P168" i="1"/>
  <c r="K168" i="1"/>
  <c r="F168" i="1"/>
  <c r="P167" i="1"/>
  <c r="K167" i="1"/>
  <c r="F167" i="1"/>
  <c r="P166" i="1"/>
  <c r="K166" i="1"/>
  <c r="F166" i="1"/>
  <c r="P165" i="1"/>
  <c r="K165" i="1"/>
  <c r="F165" i="1"/>
  <c r="O164" i="1"/>
  <c r="N164" i="1"/>
  <c r="L164" i="1"/>
  <c r="J164" i="1"/>
  <c r="I164" i="1"/>
  <c r="H164" i="1"/>
  <c r="E164" i="1"/>
  <c r="F164" i="1" s="1"/>
  <c r="D164" i="1"/>
  <c r="C164" i="1"/>
  <c r="P163" i="1"/>
  <c r="K163" i="1"/>
  <c r="F163" i="1"/>
  <c r="P162" i="1"/>
  <c r="K162" i="1"/>
  <c r="F162" i="1"/>
  <c r="P161" i="1"/>
  <c r="K161" i="1"/>
  <c r="F161" i="1"/>
  <c r="P160" i="1"/>
  <c r="K160" i="1"/>
  <c r="F160" i="1"/>
  <c r="P159" i="1"/>
  <c r="K159" i="1"/>
  <c r="F159" i="1"/>
  <c r="P158" i="1"/>
  <c r="K158" i="1"/>
  <c r="F158" i="1"/>
  <c r="P157" i="1"/>
  <c r="K157" i="1"/>
  <c r="F157" i="1"/>
  <c r="P156" i="1"/>
  <c r="K156" i="1"/>
  <c r="F156" i="1"/>
  <c r="P155" i="1"/>
  <c r="K155" i="1"/>
  <c r="F155" i="1"/>
  <c r="P154" i="1"/>
  <c r="K154" i="1"/>
  <c r="F154" i="1"/>
  <c r="P153" i="1"/>
  <c r="K153" i="1"/>
  <c r="F153" i="1"/>
  <c r="P152" i="1"/>
  <c r="K152" i="1"/>
  <c r="F152" i="1"/>
  <c r="P151" i="1"/>
  <c r="K151" i="1"/>
  <c r="F151" i="1"/>
  <c r="P150" i="1"/>
  <c r="K150" i="1"/>
  <c r="F150" i="1"/>
  <c r="P149" i="1"/>
  <c r="K149" i="1"/>
  <c r="F149" i="1"/>
  <c r="P148" i="1"/>
  <c r="K148" i="1"/>
  <c r="F148" i="1"/>
  <c r="P147" i="1"/>
  <c r="K147" i="1"/>
  <c r="F147" i="1"/>
  <c r="P146" i="1"/>
  <c r="K146" i="1"/>
  <c r="F146" i="1"/>
  <c r="P145" i="1"/>
  <c r="K145" i="1"/>
  <c r="F145" i="1"/>
  <c r="P144" i="1"/>
  <c r="K144" i="1"/>
  <c r="F144" i="1"/>
  <c r="P143" i="1"/>
  <c r="K143" i="1"/>
  <c r="F143" i="1"/>
  <c r="P142" i="1"/>
  <c r="K142" i="1"/>
  <c r="F142" i="1"/>
  <c r="P141" i="1"/>
  <c r="K141" i="1"/>
  <c r="F141" i="1"/>
  <c r="P140" i="1"/>
  <c r="K140" i="1"/>
  <c r="F140" i="1"/>
  <c r="P139" i="1"/>
  <c r="K139" i="1"/>
  <c r="F139" i="1"/>
  <c r="P138" i="1"/>
  <c r="K138" i="1"/>
  <c r="F138" i="1"/>
  <c r="P137" i="1"/>
  <c r="K137" i="1"/>
  <c r="F137" i="1"/>
  <c r="P136" i="1"/>
  <c r="K136" i="1"/>
  <c r="F136" i="1"/>
  <c r="P135" i="1"/>
  <c r="K135" i="1"/>
  <c r="F135" i="1"/>
  <c r="P134" i="1"/>
  <c r="K134" i="1"/>
  <c r="F134" i="1"/>
  <c r="P133" i="1"/>
  <c r="K133" i="1"/>
  <c r="F133" i="1"/>
  <c r="P132" i="1"/>
  <c r="K132" i="1"/>
  <c r="F132" i="1"/>
  <c r="P131" i="1"/>
  <c r="K131" i="1"/>
  <c r="F131" i="1"/>
  <c r="P130" i="1"/>
  <c r="K130" i="1"/>
  <c r="F130" i="1"/>
  <c r="P129" i="1"/>
  <c r="K129" i="1"/>
  <c r="F129" i="1"/>
  <c r="P128" i="1"/>
  <c r="K128" i="1"/>
  <c r="F128" i="1"/>
  <c r="P127" i="1"/>
  <c r="K127" i="1"/>
  <c r="F127" i="1"/>
  <c r="P126" i="1"/>
  <c r="K126" i="1"/>
  <c r="F126" i="1"/>
  <c r="P125" i="1"/>
  <c r="K125" i="1"/>
  <c r="F125" i="1"/>
  <c r="P124" i="1"/>
  <c r="K124" i="1"/>
  <c r="F124" i="1"/>
  <c r="P123" i="1"/>
  <c r="K123" i="1"/>
  <c r="F123" i="1"/>
  <c r="P122" i="1"/>
  <c r="K122" i="1"/>
  <c r="F122" i="1"/>
  <c r="P121" i="1"/>
  <c r="K121" i="1"/>
  <c r="F121" i="1"/>
  <c r="P120" i="1"/>
  <c r="K120" i="1"/>
  <c r="F120" i="1"/>
  <c r="P119" i="1"/>
  <c r="K119" i="1"/>
  <c r="F119" i="1"/>
  <c r="P118" i="1"/>
  <c r="K118" i="1"/>
  <c r="F118" i="1"/>
  <c r="P117" i="1"/>
  <c r="K117" i="1"/>
  <c r="F117" i="1"/>
  <c r="P116" i="1"/>
  <c r="K116" i="1"/>
  <c r="F116" i="1"/>
  <c r="P115" i="1"/>
  <c r="K115" i="1"/>
  <c r="F115" i="1"/>
  <c r="O114" i="1"/>
  <c r="N114" i="1"/>
  <c r="M114" i="1"/>
  <c r="L114" i="1"/>
  <c r="J114" i="1"/>
  <c r="I114" i="1"/>
  <c r="I108" i="1" s="1"/>
  <c r="I216" i="1" s="1"/>
  <c r="H114" i="1"/>
  <c r="E114" i="1"/>
  <c r="D114" i="1"/>
  <c r="C114" i="1"/>
  <c r="C108" i="1" s="1"/>
  <c r="C216" i="1" s="1"/>
  <c r="P113" i="1"/>
  <c r="K113" i="1"/>
  <c r="F113" i="1"/>
  <c r="P112" i="1"/>
  <c r="K112" i="1"/>
  <c r="F112" i="1"/>
  <c r="P111" i="1"/>
  <c r="K111" i="1"/>
  <c r="F111" i="1"/>
  <c r="P110" i="1"/>
  <c r="K110" i="1"/>
  <c r="F110" i="1"/>
  <c r="O109" i="1"/>
  <c r="N109" i="1"/>
  <c r="L109" i="1"/>
  <c r="J109" i="1"/>
  <c r="K109" i="1" s="1"/>
  <c r="I109" i="1"/>
  <c r="H109" i="1"/>
  <c r="E109" i="1"/>
  <c r="D109" i="1"/>
  <c r="D108" i="1" s="1"/>
  <c r="D216" i="1" s="1"/>
  <c r="C109" i="1"/>
  <c r="O108" i="1"/>
  <c r="N108" i="1"/>
  <c r="N216" i="1" s="1"/>
  <c r="L108" i="1"/>
  <c r="L216" i="1" s="1"/>
  <c r="H108" i="1"/>
  <c r="H216" i="1" s="1"/>
  <c r="E108" i="1"/>
  <c r="P105" i="1"/>
  <c r="K105" i="1"/>
  <c r="F105" i="1"/>
  <c r="O104" i="1"/>
  <c r="P104" i="1" s="1"/>
  <c r="N104" i="1"/>
  <c r="M104" i="1"/>
  <c r="L104" i="1"/>
  <c r="J104" i="1"/>
  <c r="I104" i="1"/>
  <c r="H104" i="1"/>
  <c r="E104" i="1"/>
  <c r="D104" i="1"/>
  <c r="C104" i="1"/>
  <c r="P103" i="1"/>
  <c r="K103" i="1"/>
  <c r="F103" i="1"/>
  <c r="P102" i="1"/>
  <c r="K102" i="1"/>
  <c r="F102" i="1"/>
  <c r="P101" i="1"/>
  <c r="K101" i="1"/>
  <c r="F101" i="1"/>
  <c r="P100" i="1"/>
  <c r="K100" i="1"/>
  <c r="F100" i="1"/>
  <c r="P99" i="1"/>
  <c r="K99" i="1"/>
  <c r="F99" i="1"/>
  <c r="P98" i="1"/>
  <c r="K98" i="1"/>
  <c r="F98" i="1"/>
  <c r="P97" i="1"/>
  <c r="K97" i="1"/>
  <c r="F97" i="1"/>
  <c r="P96" i="1"/>
  <c r="K96" i="1"/>
  <c r="F96" i="1"/>
  <c r="P95" i="1"/>
  <c r="K95" i="1"/>
  <c r="F95" i="1"/>
  <c r="P94" i="1"/>
  <c r="K94" i="1"/>
  <c r="F94" i="1"/>
  <c r="P93" i="1"/>
  <c r="K93" i="1"/>
  <c r="F93" i="1"/>
  <c r="P92" i="1"/>
  <c r="K92" i="1"/>
  <c r="F92" i="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O75" i="1"/>
  <c r="N75" i="1"/>
  <c r="L75" i="1"/>
  <c r="J75" i="1"/>
  <c r="I75" i="1"/>
  <c r="H75" i="1"/>
  <c r="E75" i="1"/>
  <c r="F75" i="1" s="1"/>
  <c r="D75" i="1"/>
  <c r="C75" i="1"/>
  <c r="P74" i="1"/>
  <c r="K74" i="1"/>
  <c r="F74" i="1"/>
  <c r="P73" i="1"/>
  <c r="K73" i="1"/>
  <c r="F73" i="1"/>
  <c r="P72" i="1"/>
  <c r="K72" i="1"/>
  <c r="F72" i="1"/>
  <c r="P71" i="1"/>
  <c r="K71" i="1"/>
  <c r="F71" i="1"/>
  <c r="P70" i="1"/>
  <c r="K70" i="1"/>
  <c r="F70" i="1"/>
  <c r="P69" i="1"/>
  <c r="K69" i="1"/>
  <c r="F69" i="1"/>
  <c r="P68" i="1"/>
  <c r="K68" i="1"/>
  <c r="F68" i="1"/>
  <c r="P67" i="1"/>
  <c r="K67" i="1"/>
  <c r="F67" i="1"/>
  <c r="O66" i="1"/>
  <c r="P66" i="1" s="1"/>
  <c r="N66" i="1"/>
  <c r="M66" i="1"/>
  <c r="L66" i="1"/>
  <c r="J66" i="1"/>
  <c r="I66" i="1"/>
  <c r="H66" i="1"/>
  <c r="E66" i="1"/>
  <c r="D66" i="1"/>
  <c r="C66" i="1"/>
  <c r="P65" i="1"/>
  <c r="K65" i="1"/>
  <c r="F65" i="1"/>
  <c r="P64" i="1"/>
  <c r="K64" i="1"/>
  <c r="F64" i="1"/>
  <c r="P63" i="1"/>
  <c r="K63" i="1"/>
  <c r="F63" i="1"/>
  <c r="O62" i="1"/>
  <c r="N62" i="1"/>
  <c r="L62" i="1"/>
  <c r="J62" i="1"/>
  <c r="I62" i="1"/>
  <c r="H62" i="1"/>
  <c r="E62" i="1"/>
  <c r="F62" i="1" s="1"/>
  <c r="D62" i="1"/>
  <c r="C62" i="1"/>
  <c r="P61" i="1"/>
  <c r="K61" i="1"/>
  <c r="F61" i="1"/>
  <c r="P60" i="1"/>
  <c r="K60" i="1"/>
  <c r="F60" i="1"/>
  <c r="P59" i="1"/>
  <c r="K59" i="1"/>
  <c r="F59" i="1"/>
  <c r="O58" i="1"/>
  <c r="N58" i="1"/>
  <c r="L58" i="1"/>
  <c r="J58" i="1"/>
  <c r="J57" i="1" s="1"/>
  <c r="I58" i="1"/>
  <c r="H58" i="1"/>
  <c r="E58" i="1"/>
  <c r="E57" i="1" s="1"/>
  <c r="D58" i="1"/>
  <c r="F58" i="1" s="1"/>
  <c r="C58" i="1"/>
  <c r="O57" i="1"/>
  <c r="N57" i="1"/>
  <c r="P57" i="1" s="1"/>
  <c r="L57" i="1"/>
  <c r="I57" i="1"/>
  <c r="H57" i="1"/>
  <c r="C57" i="1"/>
  <c r="P56" i="1"/>
  <c r="K56" i="1"/>
  <c r="F56" i="1"/>
  <c r="P55" i="1"/>
  <c r="K55" i="1"/>
  <c r="F55" i="1"/>
  <c r="P54" i="1"/>
  <c r="K54" i="1"/>
  <c r="F54" i="1"/>
  <c r="O53" i="1"/>
  <c r="N53" i="1"/>
  <c r="N52" i="1" s="1"/>
  <c r="P52" i="1" s="1"/>
  <c r="M53" i="1"/>
  <c r="M52" i="1" s="1"/>
  <c r="L53" i="1"/>
  <c r="J53" i="1"/>
  <c r="I53" i="1"/>
  <c r="K53" i="1" s="1"/>
  <c r="H53" i="1"/>
  <c r="H52" i="1" s="1"/>
  <c r="E53" i="1"/>
  <c r="D53" i="1"/>
  <c r="F53" i="1" s="1"/>
  <c r="C53" i="1"/>
  <c r="C52" i="1" s="1"/>
  <c r="O52" i="1"/>
  <c r="L52" i="1"/>
  <c r="P51" i="1"/>
  <c r="K51" i="1"/>
  <c r="F51" i="1"/>
  <c r="P50" i="1"/>
  <c r="K50" i="1"/>
  <c r="F50" i="1"/>
  <c r="P49" i="1"/>
  <c r="K49" i="1"/>
  <c r="F49" i="1"/>
  <c r="O48" i="1"/>
  <c r="N48" i="1"/>
  <c r="M48" i="1"/>
  <c r="L48" i="1"/>
  <c r="J48" i="1"/>
  <c r="I48" i="1"/>
  <c r="H48" i="1"/>
  <c r="E48" i="1"/>
  <c r="D48" i="1"/>
  <c r="C48" i="1"/>
  <c r="P47" i="1"/>
  <c r="K47" i="1"/>
  <c r="F47" i="1"/>
  <c r="P46" i="1"/>
  <c r="K46" i="1"/>
  <c r="F46" i="1"/>
  <c r="P45" i="1"/>
  <c r="K45" i="1"/>
  <c r="F45" i="1"/>
  <c r="P44" i="1"/>
  <c r="K44" i="1"/>
  <c r="F44" i="1"/>
  <c r="P43" i="1"/>
  <c r="K43" i="1"/>
  <c r="F43" i="1"/>
  <c r="P42" i="1"/>
  <c r="K42" i="1"/>
  <c r="F42" i="1"/>
  <c r="P41" i="1"/>
  <c r="K41" i="1"/>
  <c r="F41" i="1"/>
  <c r="P40" i="1"/>
  <c r="K40" i="1"/>
  <c r="F40" i="1"/>
  <c r="P39" i="1"/>
  <c r="K39" i="1"/>
  <c r="F39" i="1"/>
  <c r="O38" i="1"/>
  <c r="N38" i="1"/>
  <c r="M38" i="1"/>
  <c r="L38" i="1"/>
  <c r="J38" i="1"/>
  <c r="I38" i="1"/>
  <c r="H38" i="1"/>
  <c r="E38" i="1"/>
  <c r="D38" i="1"/>
  <c r="C38" i="1"/>
  <c r="P36" i="1"/>
  <c r="K36" i="1"/>
  <c r="F36" i="1"/>
  <c r="P35" i="1"/>
  <c r="K35" i="1"/>
  <c r="F35" i="1"/>
  <c r="P34" i="1"/>
  <c r="K34" i="1"/>
  <c r="F34" i="1"/>
  <c r="O33" i="1"/>
  <c r="N33" i="1"/>
  <c r="L33" i="1"/>
  <c r="J33" i="1"/>
  <c r="I33" i="1"/>
  <c r="H33" i="1"/>
  <c r="E33" i="1"/>
  <c r="F33" i="1" s="1"/>
  <c r="D33" i="1"/>
  <c r="C33" i="1"/>
  <c r="P32" i="1"/>
  <c r="K32" i="1"/>
  <c r="F32" i="1"/>
  <c r="P31" i="1"/>
  <c r="K31" i="1"/>
  <c r="F31" i="1"/>
  <c r="O30" i="1"/>
  <c r="N30" i="1"/>
  <c r="L30" i="1"/>
  <c r="J30" i="1"/>
  <c r="K30" i="1" s="1"/>
  <c r="I30" i="1"/>
  <c r="H30" i="1"/>
  <c r="E30" i="1"/>
  <c r="D30" i="1"/>
  <c r="D28" i="1" s="1"/>
  <c r="C30" i="1"/>
  <c r="P29" i="1"/>
  <c r="K29" i="1"/>
  <c r="F29" i="1"/>
  <c r="O28" i="1"/>
  <c r="N28" i="1"/>
  <c r="P28" i="1" s="1"/>
  <c r="M28" i="1"/>
  <c r="L28" i="1"/>
  <c r="I28" i="1"/>
  <c r="H28" i="1"/>
  <c r="E28" i="1"/>
  <c r="C28" i="1"/>
  <c r="P27" i="1"/>
  <c r="K27" i="1"/>
  <c r="F27" i="1"/>
  <c r="P26" i="1"/>
  <c r="K26" i="1"/>
  <c r="F26" i="1"/>
  <c r="P25" i="1"/>
  <c r="K25" i="1"/>
  <c r="F25" i="1"/>
  <c r="P24" i="1"/>
  <c r="K24" i="1"/>
  <c r="F24" i="1"/>
  <c r="P23" i="1"/>
  <c r="K23" i="1"/>
  <c r="F23" i="1"/>
  <c r="P22" i="1"/>
  <c r="K22" i="1"/>
  <c r="F22" i="1"/>
  <c r="O21" i="1"/>
  <c r="N21" i="1"/>
  <c r="L21" i="1"/>
  <c r="L20" i="1" s="1"/>
  <c r="J21" i="1"/>
  <c r="K21" i="1" s="1"/>
  <c r="I21" i="1"/>
  <c r="H21" i="1"/>
  <c r="E21" i="1"/>
  <c r="E20" i="1" s="1"/>
  <c r="D21" i="1"/>
  <c r="D20" i="1" s="1"/>
  <c r="C21" i="1"/>
  <c r="O20" i="1"/>
  <c r="N20" i="1"/>
  <c r="M20" i="1"/>
  <c r="I20" i="1"/>
  <c r="H20" i="1"/>
  <c r="C20" i="1"/>
  <c r="P19" i="1"/>
  <c r="K19" i="1"/>
  <c r="F19" i="1"/>
  <c r="P18" i="1"/>
  <c r="K18" i="1"/>
  <c r="F18" i="1"/>
  <c r="P17" i="1"/>
  <c r="K17" i="1"/>
  <c r="F17" i="1"/>
  <c r="P16" i="1"/>
  <c r="K16" i="1"/>
  <c r="F16" i="1"/>
  <c r="O15" i="1"/>
  <c r="P15" i="1" s="1"/>
  <c r="N15" i="1"/>
  <c r="L15" i="1"/>
  <c r="J15" i="1"/>
  <c r="I15" i="1"/>
  <c r="H15" i="1"/>
  <c r="E15" i="1"/>
  <c r="D15" i="1"/>
  <c r="C15" i="1"/>
  <c r="P14" i="1"/>
  <c r="K14" i="1"/>
  <c r="F14" i="1"/>
  <c r="P13" i="1"/>
  <c r="K13" i="1"/>
  <c r="F13" i="1"/>
  <c r="P12" i="1"/>
  <c r="K12" i="1"/>
  <c r="F12" i="1"/>
  <c r="P11" i="1"/>
  <c r="K11" i="1"/>
  <c r="F11" i="1"/>
  <c r="P10" i="1"/>
  <c r="K10" i="1"/>
  <c r="F10" i="1"/>
  <c r="P9" i="1"/>
  <c r="K9" i="1"/>
  <c r="F9" i="1"/>
  <c r="O8" i="1"/>
  <c r="N8" i="1"/>
  <c r="M8" i="1"/>
  <c r="L8" i="1"/>
  <c r="J8" i="1"/>
  <c r="I8" i="1"/>
  <c r="K8" i="1" s="1"/>
  <c r="H8" i="1"/>
  <c r="E8" i="1"/>
  <c r="D8" i="1"/>
  <c r="C8" i="1"/>
  <c r="O7" i="1"/>
  <c r="N7" i="1"/>
  <c r="N37" i="1" s="1"/>
  <c r="M7" i="1"/>
  <c r="M37" i="1" s="1"/>
  <c r="L7" i="1"/>
  <c r="J7" i="1"/>
  <c r="I7" i="1"/>
  <c r="I37" i="1" s="1"/>
  <c r="H7" i="1"/>
  <c r="H37" i="1" s="1"/>
  <c r="E7" i="1"/>
  <c r="D7" i="1"/>
  <c r="C7" i="1"/>
  <c r="C37" i="1" s="1"/>
  <c r="F20" i="1" l="1"/>
  <c r="J52" i="1"/>
  <c r="K57" i="1"/>
  <c r="E52" i="1"/>
  <c r="D37" i="1"/>
  <c r="J37" i="1"/>
  <c r="K37" i="1" s="1"/>
  <c r="P7" i="1"/>
  <c r="P21" i="1"/>
  <c r="J28" i="1"/>
  <c r="K28" i="1" s="1"/>
  <c r="P30" i="1"/>
  <c r="K33" i="1"/>
  <c r="F48" i="1"/>
  <c r="P53" i="1"/>
  <c r="P58" i="1"/>
  <c r="K62" i="1"/>
  <c r="K75" i="1"/>
  <c r="C106" i="1"/>
  <c r="H106" i="1"/>
  <c r="L106" i="1"/>
  <c r="P108" i="1"/>
  <c r="F114" i="1"/>
  <c r="K164" i="1"/>
  <c r="P206" i="1"/>
  <c r="E37" i="1"/>
  <c r="F28" i="1"/>
  <c r="I52" i="1"/>
  <c r="K58" i="1"/>
  <c r="K66" i="1"/>
  <c r="I106" i="1"/>
  <c r="I107" i="1" s="1"/>
  <c r="I217" i="1" s="1"/>
  <c r="M106" i="1"/>
  <c r="J108" i="1"/>
  <c r="K108" i="1" s="1"/>
  <c r="P109" i="1"/>
  <c r="K206" i="1"/>
  <c r="P8" i="1"/>
  <c r="K15" i="1"/>
  <c r="F21" i="1"/>
  <c r="F30" i="1"/>
  <c r="K38" i="1"/>
  <c r="P38" i="1"/>
  <c r="E106" i="1"/>
  <c r="J106" i="1"/>
  <c r="J107" i="1" s="1"/>
  <c r="N106" i="1"/>
  <c r="F108" i="1"/>
  <c r="L37" i="1"/>
  <c r="L107" i="1" s="1"/>
  <c r="L217" i="1" s="1"/>
  <c r="F8" i="1"/>
  <c r="F15" i="1"/>
  <c r="J20" i="1"/>
  <c r="K20" i="1" s="1"/>
  <c r="P20" i="1"/>
  <c r="P33" i="1"/>
  <c r="F38" i="1"/>
  <c r="K48" i="1"/>
  <c r="P48" i="1"/>
  <c r="D57" i="1"/>
  <c r="D52" i="1" s="1"/>
  <c r="D106" i="1" s="1"/>
  <c r="P62" i="1"/>
  <c r="F66" i="1"/>
  <c r="P75" i="1"/>
  <c r="F104" i="1"/>
  <c r="K104" i="1"/>
  <c r="O106" i="1"/>
  <c r="F109" i="1"/>
  <c r="K114" i="1"/>
  <c r="P114" i="1"/>
  <c r="P164" i="1"/>
  <c r="C107" i="1"/>
  <c r="C217" i="1" s="1"/>
  <c r="H107" i="1"/>
  <c r="H217" i="1" s="1"/>
  <c r="F37" i="1"/>
  <c r="M107" i="1"/>
  <c r="E107" i="1"/>
  <c r="N107" i="1"/>
  <c r="N217" i="1" s="1"/>
  <c r="P106" i="1"/>
  <c r="O37" i="1"/>
  <c r="P37" i="1" s="1"/>
  <c r="F7" i="1"/>
  <c r="K7" i="1"/>
  <c r="E216" i="1"/>
  <c r="J216" i="1"/>
  <c r="O216" i="1"/>
  <c r="D107" i="1" l="1"/>
  <c r="D217" i="1" s="1"/>
  <c r="F106" i="1"/>
  <c r="K106" i="1"/>
  <c r="F57" i="1"/>
  <c r="F52" i="1"/>
  <c r="K52" i="1"/>
  <c r="F216" i="1"/>
  <c r="E217" i="1"/>
  <c r="F107" i="1"/>
  <c r="P216" i="1"/>
  <c r="K216" i="1"/>
  <c r="J217" i="1"/>
  <c r="K217" i="1" s="1"/>
  <c r="O107" i="1"/>
  <c r="P107" i="1" s="1"/>
  <c r="K107" i="1"/>
  <c r="F217" i="1" l="1"/>
  <c r="O217" i="1"/>
  <c r="P217" i="1" s="1"/>
</calcChain>
</file>

<file path=xl/sharedStrings.xml><?xml version="1.0" encoding="utf-8"?>
<sst xmlns="http://schemas.openxmlformats.org/spreadsheetml/2006/main" count="447" uniqueCount="358">
  <si>
    <t>Приложение  1</t>
  </si>
  <si>
    <t>Объем бюджета Миасского городского округа по доходам на 2022 год и на плановый период  2023-2024 годов</t>
  </si>
  <si>
    <t>(тыс. рублей)</t>
  </si>
  <si>
    <t>тыс. рублей</t>
  </si>
  <si>
    <t>Коды бюджетной классификации</t>
  </si>
  <si>
    <t>Наименование доходов</t>
  </si>
  <si>
    <t>Сумма на 
2022 год</t>
  </si>
  <si>
    <t>Уточнение декабрь</t>
  </si>
  <si>
    <t>Уточнение
 март</t>
  </si>
  <si>
    <t>отклонение</t>
  </si>
  <si>
    <t>Примеч.</t>
  </si>
  <si>
    <t>Сумма на 
2023 год</t>
  </si>
  <si>
    <t>Уточнение март</t>
  </si>
  <si>
    <t>Сумма на 
2024 год</t>
  </si>
  <si>
    <t>МФ 2023 год
 2 вар.</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</si>
  <si>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</si>
  <si>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</si>
  <si>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</si>
  <si>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</si>
  <si>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</si>
  <si>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</si>
  <si>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</si>
  <si>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</si>
  <si>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</si>
  <si>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</si>
  <si>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</si>
  <si>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</si>
  <si>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</si>
  <si>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</si>
  <si>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</si>
  <si>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</si>
  <si>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</si>
  <si>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</si>
  <si>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</si>
  <si>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</si>
  <si>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</si>
  <si>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</si>
  <si>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</si>
  <si>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</si>
  <si>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</si>
  <si>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</si>
  <si>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</si>
  <si>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</si>
  <si>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</si>
  <si>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</si>
  <si>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</si>
  <si>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</si>
  <si>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</si>
  <si>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</si>
  <si>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</si>
  <si>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</si>
  <si>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</si>
  <si>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</si>
  <si>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</si>
  <si>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</si>
  <si>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</si>
  <si>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</si>
  <si>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</si>
  <si>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</si>
  <si>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</si>
  <si>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</si>
  <si>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</si>
  <si>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</si>
  <si>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</si>
  <si>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</si>
  <si>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</si>
  <si>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</si>
  <si>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</si>
  <si>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</si>
  <si>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</si>
  <si>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</si>
  <si>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</si>
  <si>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</si>
  <si>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</si>
  <si>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</si>
  <si>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</si>
  <si>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</si>
  <si>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</si>
  <si>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</si>
  <si>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</si>
  <si>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</si>
  <si>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</si>
  <si>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</si>
  <si>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</si>
  <si>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</si>
  <si>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</si>
  <si>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</si>
  <si>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</si>
  <si>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</si>
  <si>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</si>
  <si>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</si>
  <si>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</si>
  <si>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</si>
  <si>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</si>
  <si>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</si>
  <si>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</si>
  <si>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</si>
  <si>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</si>
  <si>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</si>
  <si>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</si>
  <si>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</si>
  <si>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</si>
  <si>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</si>
  <si>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</si>
  <si>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Обращение УСЗН от 24.02.2022г. № 1080/9</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</si>
  <si>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</si>
  <si>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</si>
  <si>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</si>
  <si>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</si>
  <si>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</si>
  <si>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</si>
  <si>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</si>
  <si>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</si>
  <si>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</si>
  <si>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</si>
  <si>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</si>
  <si>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</si>
  <si>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</si>
  <si>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</si>
  <si>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</si>
  <si>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</si>
  <si>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</si>
  <si>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</si>
  <si>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</si>
  <si>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</si>
  <si>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</si>
  <si>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</si>
  <si>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</si>
  <si>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</si>
  <si>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</si>
  <si>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</si>
  <si>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</si>
  <si>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</si>
  <si>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</si>
  <si>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</si>
  <si>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</si>
  <si>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</si>
  <si>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</si>
  <si>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</si>
  <si>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</si>
  <si>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</si>
  <si>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</si>
  <si>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</si>
  <si>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</si>
  <si>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</si>
  <si>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</si>
  <si>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</si>
  <si>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</si>
  <si>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</si>
  <si>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</si>
  <si>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</si>
  <si>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</si>
  <si>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</si>
  <si>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</si>
  <si>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</si>
  <si>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</si>
  <si>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</si>
  <si>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</si>
  <si>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</si>
  <si>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</si>
  <si>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</si>
  <si>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</si>
  <si>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</si>
  <si>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</si>
  <si>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</si>
  <si>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</si>
  <si>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</si>
  <si>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</si>
  <si>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</si>
  <si>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</si>
  <si>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</si>
  <si>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</si>
  <si>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</si>
  <si>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</si>
  <si>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</si>
  <si>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</si>
  <si>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</si>
  <si>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</si>
  <si>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</si>
  <si>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</si>
  <si>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</si>
  <si>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</si>
  <si>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</si>
  <si>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</si>
  <si>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</si>
  <si>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</si>
  <si>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</si>
  <si>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</si>
  <si>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</si>
  <si>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</si>
  <si>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</si>
  <si>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</si>
  <si>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</si>
  <si>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</si>
  <si>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</si>
  <si>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</si>
  <si>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</si>
  <si>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</si>
  <si>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</si>
  <si>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</si>
  <si>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</si>
  <si>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</si>
  <si>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</si>
  <si>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План МФ</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</si>
  <si>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</si>
  <si>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</si>
  <si>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</si>
  <si>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</si>
  <si>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</si>
  <si>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</si>
  <si>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</si>
  <si>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</si>
  <si>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</si>
  <si>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</si>
  <si>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</si>
  <si>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</si>
  <si>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</si>
  <si>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</si>
  <si>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</si>
  <si>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</si>
  <si>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</si>
  <si>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</si>
  <si>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</si>
  <si>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</si>
  <si>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</si>
  <si>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</si>
  <si>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</si>
  <si>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</si>
  <si>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</si>
  <si>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</si>
  <si>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</si>
  <si>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</si>
  <si>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</si>
  <si>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</si>
  <si>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</si>
  <si>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</si>
  <si>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</si>
  <si>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</si>
  <si>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</si>
  <si>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</si>
  <si>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</si>
  <si>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</si>
  <si>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</si>
  <si>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</si>
  <si>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</si>
  <si>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</si>
  <si>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</si>
  <si>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</si>
  <si>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</si>
  <si>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</si>
  <si>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</si>
  <si>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</si>
  <si>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</si>
  <si>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</si>
  <si>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</si>
  <si>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</si>
  <si>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</si>
  <si>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</si>
  <si>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</si>
  <si>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</si>
  <si>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</si>
  <si>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</si>
  <si>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</si>
  <si>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</si>
  <si>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</si>
  <si>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</si>
  <si>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</si>
  <si>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</si>
  <si>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</si>
  <si>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</si>
  <si>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</si>
  <si>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</si>
  <si>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</si>
  <si>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</si>
  <si>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</si>
  <si>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</si>
  <si>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</si>
  <si>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</si>
  <si>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</si>
  <si>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</si>
  <si>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</si>
  <si>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</si>
  <si>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</si>
  <si>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</si>
  <si>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</si>
  <si>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</si>
  <si>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</si>
  <si>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</si>
  <si>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</si>
  <si>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</si>
  <si>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</si>
  <si>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</si>
  <si>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</si>
  <si>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</si>
  <si>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</si>
  <si>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</si>
  <si>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</si>
  <si>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</si>
  <si>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</si>
  <si>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</si>
  <si>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</si>
  <si>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</si>
  <si>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</si>
  <si>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</si>
  <si>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</si>
  <si>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</si>
  <si>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</si>
  <si>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</si>
  <si>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</si>
  <si>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</si>
  <si>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</si>
  <si>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</si>
  <si>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</si>
  <si>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</si>
  <si>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</si>
  <si>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</si>
  <si>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</si>
  <si>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</si>
  <si>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</si>
  <si>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</si>
  <si>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</si>
  <si>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</si>
  <si>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</si>
  <si>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</si>
  <si>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</si>
  <si>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</si>
  <si>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</si>
  <si>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</si>
  <si>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</si>
  <si>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</si>
  <si>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</si>
  <si>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</si>
  <si>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</si>
  <si>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</si>
  <si>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</si>
  <si>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</si>
  <si>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</si>
  <si>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</si>
  <si>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</si>
  <si>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</si>
  <si>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</si>
  <si>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</si>
  <si>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</si>
  <si>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</si>
  <si>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</si>
  <si>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</si>
  <si>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</si>
  <si>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</si>
  <si>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</si>
  <si>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000 2 07 00000 00 0000 000</t>
  </si>
  <si>
    <t>Прочие безвозмездные поступления</t>
  </si>
  <si>
    <t>288 2 07 04020 04 0000 150</t>
  </si>
  <si>
    <t>Поступления от денежных пожертвований, предоставляемых физическими лицами получателям средств бюджетов городских округов</t>
  </si>
  <si>
    <t>Обращение Управления образования АМГО от 25.02.2022г. 
№ 682/10</t>
  </si>
  <si>
    <t>000 2 00 00000 00 0000 000</t>
  </si>
  <si>
    <t>БЕЗВОЗМЕЗДНЫЕ ПОСТУПЛЕНИЯ</t>
  </si>
  <si>
    <t>ВСЕГО ДОХОДОВ</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</si>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</sst>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4"/>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81">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0" fontId="3" fillId="2" borderId="0" xfId="1" applyFont="1" applyFill="1" applyAlignment="1">
      <alignment vertical="center" wrapText="1"/>
    </xf>
    <xf numFmtId="164" fontId="4" fillId="2" borderId="0" xfId="1" applyNumberFormat="1" applyFont="1" applyFill="1" applyBorder="1" applyAlignment="1">
      <alignment horizontal="center" wrapText="1"/>
    </xf>
    <xf numFmtId="164" fontId="2" fillId="2" borderId="0" xfId="1" applyNumberFormat="1" applyFont="1" applyFill="1" applyBorder="1" applyAlignment="1">
      <alignment horizont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vertical="center" wrapText="1"/>
    </xf>
    <xf numFmtId="164" fontId="2" fillId="2" borderId="0"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165" fontId="2" fillId="0" borderId="2" xfId="2" applyNumberFormat="1" applyFont="1" applyFill="1" applyBorder="1" applyAlignment="1">
      <alignment horizontal="center"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11" fillId="2" borderId="2" xfId="2"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4" fillId="2" borderId="2"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2" fillId="2" borderId="0" xfId="1" applyFont="1" applyFill="1" applyAlignment="1">
      <alignment vertical="center" wrapText="1"/>
    </xf>
    <xf numFmtId="0" fontId="9" fillId="0" borderId="0" xfId="1" applyFont="1" applyFill="1" applyAlignment="1">
      <alignment vertical="center" wrapText="1"/>
    </xf>
    <xf numFmtId="165" fontId="9" fillId="0" borderId="0" xfId="1" applyNumberFormat="1" applyFont="1" applyFill="1" applyAlignment="1">
      <alignment vertical="center" wrapText="1"/>
    </xf>
    <xf numFmtId="0" fontId="12"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0" fontId="6" fillId="2" borderId="2" xfId="0" applyFont="1" applyFill="1" applyBorder="1" applyAlignment="1">
      <alignment horizontal="justify" vertical="center" wrapText="1" readingOrder="1"/>
    </xf>
    <xf numFmtId="49" fontId="2" fillId="2" borderId="2"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3" fillId="2" borderId="0" xfId="1" applyFont="1" applyFill="1" applyAlignment="1">
      <alignment horizontal="center" vertical="center" wrapText="1"/>
    </xf>
    <xf numFmtId="0" fontId="6"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165" fontId="4"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4" fillId="2" borderId="0" xfId="1" applyFont="1" applyFill="1" applyAlignment="1">
      <alignment horizontal="justify" vertical="center" wrapText="1"/>
    </xf>
    <xf numFmtId="0" fontId="15" fillId="2" borderId="0" xfId="1" applyFont="1" applyFill="1" applyAlignment="1">
      <alignment horizontal="center" vertical="center" wrapText="1"/>
    </xf>
    <xf numFmtId="2" fontId="15" fillId="2" borderId="0" xfId="1" applyNumberFormat="1" applyFont="1" applyFill="1" applyAlignment="1">
      <alignment horizontal="center" vertical="center" wrapText="1"/>
    </xf>
    <xf numFmtId="164" fontId="4" fillId="2" borderId="0" xfId="1" applyNumberFormat="1" applyFont="1" applyFill="1" applyBorder="1" applyAlignment="1">
      <alignment horizontal="center" wrapText="1"/>
    </xf>
    <xf numFmtId="164" fontId="2" fillId="2" borderId="1"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86"/>
  <sheetViews>
    <sheetView tabSelected="1" zoomScaleNormal="100" workbookViewId="0">
      <selection activeCell="R7" sqref="R7"/>
    </sheetView>
  </sheetViews>
  <sheetFormatPr defaultRowHeight="18.75" x14ac:dyDescent="0.25"/>
  <cols>
    <col min="1" max="1" width="30.140625" style="1" customWidth="1"/>
    <col min="2" max="2" width="65.7109375" style="72" customWidth="1"/>
    <col min="3" max="3" width="17.140625" style="73" hidden="1" customWidth="1"/>
    <col min="4" max="4" width="13.5703125" style="73" customWidth="1"/>
    <col min="5" max="5" width="14.42578125" style="73" customWidth="1"/>
    <col min="6" max="6" width="13.42578125" style="73" customWidth="1"/>
    <col min="7" max="7" width="17.140625" style="73" customWidth="1"/>
    <col min="8" max="8" width="17.140625" style="73" hidden="1" customWidth="1"/>
    <col min="9" max="9" width="14.5703125" style="73" customWidth="1"/>
    <col min="10" max="10" width="15.140625" style="73" customWidth="1"/>
    <col min="11" max="11" width="13" style="73" customWidth="1"/>
    <col min="12" max="12" width="17.140625" style="73" hidden="1" customWidth="1"/>
    <col min="13" max="13" width="14.28515625" style="73" hidden="1" customWidth="1"/>
    <col min="14" max="14" width="11.85546875" style="73" bestFit="1" customWidth="1"/>
    <col min="15" max="15" width="13.5703125" style="73" customWidth="1"/>
    <col min="16" max="16" width="12.28515625" style="73" customWidth="1"/>
    <col min="17" max="17" width="10.140625" style="6" bestFit="1" customWidth="1"/>
    <col min="18" max="18" width="11" style="6" customWidth="1"/>
    <col min="19" max="265" width="9.140625" style="6"/>
    <col min="266" max="266" width="30.140625" style="6" customWidth="1"/>
    <col min="267" max="267" width="65.7109375" style="6" customWidth="1"/>
    <col min="268" max="271" width="17.140625" style="6" customWidth="1"/>
    <col min="272" max="272" width="0" style="6" hidden="1" customWidth="1"/>
    <col min="273" max="273" width="10.140625" style="6" bestFit="1" customWidth="1"/>
    <col min="274" max="274" width="11" style="6" customWidth="1"/>
    <col min="275" max="521" width="9.140625" style="6"/>
    <col min="522" max="522" width="30.140625" style="6" customWidth="1"/>
    <col min="523" max="523" width="65.7109375" style="6" customWidth="1"/>
    <col min="524" max="527" width="17.140625" style="6" customWidth="1"/>
    <col min="528" max="528" width="0" style="6" hidden="1" customWidth="1"/>
    <col min="529" max="529" width="10.140625" style="6" bestFit="1" customWidth="1"/>
    <col min="530" max="530" width="11" style="6" customWidth="1"/>
    <col min="531" max="777" width="9.140625" style="6"/>
    <col min="778" max="778" width="30.140625" style="6" customWidth="1"/>
    <col min="779" max="779" width="65.7109375" style="6" customWidth="1"/>
    <col min="780" max="783" width="17.140625" style="6" customWidth="1"/>
    <col min="784" max="784" width="0" style="6" hidden="1" customWidth="1"/>
    <col min="785" max="785" width="10.140625" style="6" bestFit="1" customWidth="1"/>
    <col min="786" max="786" width="11" style="6" customWidth="1"/>
    <col min="787" max="1033" width="9.140625" style="6"/>
    <col min="1034" max="1034" width="30.140625" style="6" customWidth="1"/>
    <col min="1035" max="1035" width="65.7109375" style="6" customWidth="1"/>
    <col min="1036" max="1039" width="17.140625" style="6" customWidth="1"/>
    <col min="1040" max="1040" width="0" style="6" hidden="1" customWidth="1"/>
    <col min="1041" max="1041" width="10.140625" style="6" bestFit="1" customWidth="1"/>
    <col min="1042" max="1042" width="11" style="6" customWidth="1"/>
    <col min="1043" max="1289" width="9.140625" style="6"/>
    <col min="1290" max="1290" width="30.140625" style="6" customWidth="1"/>
    <col min="1291" max="1291" width="65.7109375" style="6" customWidth="1"/>
    <col min="1292" max="1295" width="17.140625" style="6" customWidth="1"/>
    <col min="1296" max="1296" width="0" style="6" hidden="1" customWidth="1"/>
    <col min="1297" max="1297" width="10.140625" style="6" bestFit="1" customWidth="1"/>
    <col min="1298" max="1298" width="11" style="6" customWidth="1"/>
    <col min="1299" max="1545" width="9.140625" style="6"/>
    <col min="1546" max="1546" width="30.140625" style="6" customWidth="1"/>
    <col min="1547" max="1547" width="65.7109375" style="6" customWidth="1"/>
    <col min="1548" max="1551" width="17.140625" style="6" customWidth="1"/>
    <col min="1552" max="1552" width="0" style="6" hidden="1" customWidth="1"/>
    <col min="1553" max="1553" width="10.140625" style="6" bestFit="1" customWidth="1"/>
    <col min="1554" max="1554" width="11" style="6" customWidth="1"/>
    <col min="1555" max="1801" width="9.140625" style="6"/>
    <col min="1802" max="1802" width="30.140625" style="6" customWidth="1"/>
    <col min="1803" max="1803" width="65.7109375" style="6" customWidth="1"/>
    <col min="1804" max="1807" width="17.140625" style="6" customWidth="1"/>
    <col min="1808" max="1808" width="0" style="6" hidden="1" customWidth="1"/>
    <col min="1809" max="1809" width="10.140625" style="6" bestFit="1" customWidth="1"/>
    <col min="1810" max="1810" width="11" style="6" customWidth="1"/>
    <col min="1811" max="2057" width="9.140625" style="6"/>
    <col min="2058" max="2058" width="30.140625" style="6" customWidth="1"/>
    <col min="2059" max="2059" width="65.7109375" style="6" customWidth="1"/>
    <col min="2060" max="2063" width="17.140625" style="6" customWidth="1"/>
    <col min="2064" max="2064" width="0" style="6" hidden="1" customWidth="1"/>
    <col min="2065" max="2065" width="10.140625" style="6" bestFit="1" customWidth="1"/>
    <col min="2066" max="2066" width="11" style="6" customWidth="1"/>
    <col min="2067" max="2313" width="9.140625" style="6"/>
    <col min="2314" max="2314" width="30.140625" style="6" customWidth="1"/>
    <col min="2315" max="2315" width="65.7109375" style="6" customWidth="1"/>
    <col min="2316" max="2319" width="17.140625" style="6" customWidth="1"/>
    <col min="2320" max="2320" width="0" style="6" hidden="1" customWidth="1"/>
    <col min="2321" max="2321" width="10.140625" style="6" bestFit="1" customWidth="1"/>
    <col min="2322" max="2322" width="11" style="6" customWidth="1"/>
    <col min="2323" max="2569" width="9.140625" style="6"/>
    <col min="2570" max="2570" width="30.140625" style="6" customWidth="1"/>
    <col min="2571" max="2571" width="65.7109375" style="6" customWidth="1"/>
    <col min="2572" max="2575" width="17.140625" style="6" customWidth="1"/>
    <col min="2576" max="2576" width="0" style="6" hidden="1" customWidth="1"/>
    <col min="2577" max="2577" width="10.140625" style="6" bestFit="1" customWidth="1"/>
    <col min="2578" max="2578" width="11" style="6" customWidth="1"/>
    <col min="2579" max="2825" width="9.140625" style="6"/>
    <col min="2826" max="2826" width="30.140625" style="6" customWidth="1"/>
    <col min="2827" max="2827" width="65.7109375" style="6" customWidth="1"/>
    <col min="2828" max="2831" width="17.140625" style="6" customWidth="1"/>
    <col min="2832" max="2832" width="0" style="6" hidden="1" customWidth="1"/>
    <col min="2833" max="2833" width="10.140625" style="6" bestFit="1" customWidth="1"/>
    <col min="2834" max="2834" width="11" style="6" customWidth="1"/>
    <col min="2835" max="3081" width="9.140625" style="6"/>
    <col min="3082" max="3082" width="30.140625" style="6" customWidth="1"/>
    <col min="3083" max="3083" width="65.7109375" style="6" customWidth="1"/>
    <col min="3084" max="3087" width="17.140625" style="6" customWidth="1"/>
    <col min="3088" max="3088" width="0" style="6" hidden="1" customWidth="1"/>
    <col min="3089" max="3089" width="10.140625" style="6" bestFit="1" customWidth="1"/>
    <col min="3090" max="3090" width="11" style="6" customWidth="1"/>
    <col min="3091" max="3337" width="9.140625" style="6"/>
    <col min="3338" max="3338" width="30.140625" style="6" customWidth="1"/>
    <col min="3339" max="3339" width="65.7109375" style="6" customWidth="1"/>
    <col min="3340" max="3343" width="17.140625" style="6" customWidth="1"/>
    <col min="3344" max="3344" width="0" style="6" hidden="1" customWidth="1"/>
    <col min="3345" max="3345" width="10.140625" style="6" bestFit="1" customWidth="1"/>
    <col min="3346" max="3346" width="11" style="6" customWidth="1"/>
    <col min="3347" max="3593" width="9.140625" style="6"/>
    <col min="3594" max="3594" width="30.140625" style="6" customWidth="1"/>
    <col min="3595" max="3595" width="65.7109375" style="6" customWidth="1"/>
    <col min="3596" max="3599" width="17.140625" style="6" customWidth="1"/>
    <col min="3600" max="3600" width="0" style="6" hidden="1" customWidth="1"/>
    <col min="3601" max="3601" width="10.140625" style="6" bestFit="1" customWidth="1"/>
    <col min="3602" max="3602" width="11" style="6" customWidth="1"/>
    <col min="3603" max="3849" width="9.140625" style="6"/>
    <col min="3850" max="3850" width="30.140625" style="6" customWidth="1"/>
    <col min="3851" max="3851" width="65.7109375" style="6" customWidth="1"/>
    <col min="3852" max="3855" width="17.140625" style="6" customWidth="1"/>
    <col min="3856" max="3856" width="0" style="6" hidden="1" customWidth="1"/>
    <col min="3857" max="3857" width="10.140625" style="6" bestFit="1" customWidth="1"/>
    <col min="3858" max="3858" width="11" style="6" customWidth="1"/>
    <col min="3859" max="4105" width="9.140625" style="6"/>
    <col min="4106" max="4106" width="30.140625" style="6" customWidth="1"/>
    <col min="4107" max="4107" width="65.7109375" style="6" customWidth="1"/>
    <col min="4108" max="4111" width="17.140625" style="6" customWidth="1"/>
    <col min="4112" max="4112" width="0" style="6" hidden="1" customWidth="1"/>
    <col min="4113" max="4113" width="10.140625" style="6" bestFit="1" customWidth="1"/>
    <col min="4114" max="4114" width="11" style="6" customWidth="1"/>
    <col min="4115" max="4361" width="9.140625" style="6"/>
    <col min="4362" max="4362" width="30.140625" style="6" customWidth="1"/>
    <col min="4363" max="4363" width="65.7109375" style="6" customWidth="1"/>
    <col min="4364" max="4367" width="17.140625" style="6" customWidth="1"/>
    <col min="4368" max="4368" width="0" style="6" hidden="1" customWidth="1"/>
    <col min="4369" max="4369" width="10.140625" style="6" bestFit="1" customWidth="1"/>
    <col min="4370" max="4370" width="11" style="6" customWidth="1"/>
    <col min="4371" max="4617" width="9.140625" style="6"/>
    <col min="4618" max="4618" width="30.140625" style="6" customWidth="1"/>
    <col min="4619" max="4619" width="65.7109375" style="6" customWidth="1"/>
    <col min="4620" max="4623" width="17.140625" style="6" customWidth="1"/>
    <col min="4624" max="4624" width="0" style="6" hidden="1" customWidth="1"/>
    <col min="4625" max="4625" width="10.140625" style="6" bestFit="1" customWidth="1"/>
    <col min="4626" max="4626" width="11" style="6" customWidth="1"/>
    <col min="4627" max="4873" width="9.140625" style="6"/>
    <col min="4874" max="4874" width="30.140625" style="6" customWidth="1"/>
    <col min="4875" max="4875" width="65.7109375" style="6" customWidth="1"/>
    <col min="4876" max="4879" width="17.140625" style="6" customWidth="1"/>
    <col min="4880" max="4880" width="0" style="6" hidden="1" customWidth="1"/>
    <col min="4881" max="4881" width="10.140625" style="6" bestFit="1" customWidth="1"/>
    <col min="4882" max="4882" width="11" style="6" customWidth="1"/>
    <col min="4883" max="5129" width="9.140625" style="6"/>
    <col min="5130" max="5130" width="30.140625" style="6" customWidth="1"/>
    <col min="5131" max="5131" width="65.7109375" style="6" customWidth="1"/>
    <col min="5132" max="5135" width="17.140625" style="6" customWidth="1"/>
    <col min="5136" max="5136" width="0" style="6" hidden="1" customWidth="1"/>
    <col min="5137" max="5137" width="10.140625" style="6" bestFit="1" customWidth="1"/>
    <col min="5138" max="5138" width="11" style="6" customWidth="1"/>
    <col min="5139" max="5385" width="9.140625" style="6"/>
    <col min="5386" max="5386" width="30.140625" style="6" customWidth="1"/>
    <col min="5387" max="5387" width="65.7109375" style="6" customWidth="1"/>
    <col min="5388" max="5391" width="17.140625" style="6" customWidth="1"/>
    <col min="5392" max="5392" width="0" style="6" hidden="1" customWidth="1"/>
    <col min="5393" max="5393" width="10.140625" style="6" bestFit="1" customWidth="1"/>
    <col min="5394" max="5394" width="11" style="6" customWidth="1"/>
    <col min="5395" max="5641" width="9.140625" style="6"/>
    <col min="5642" max="5642" width="30.140625" style="6" customWidth="1"/>
    <col min="5643" max="5643" width="65.7109375" style="6" customWidth="1"/>
    <col min="5644" max="5647" width="17.140625" style="6" customWidth="1"/>
    <col min="5648" max="5648" width="0" style="6" hidden="1" customWidth="1"/>
    <col min="5649" max="5649" width="10.140625" style="6" bestFit="1" customWidth="1"/>
    <col min="5650" max="5650" width="11" style="6" customWidth="1"/>
    <col min="5651" max="5897" width="9.140625" style="6"/>
    <col min="5898" max="5898" width="30.140625" style="6" customWidth="1"/>
    <col min="5899" max="5899" width="65.7109375" style="6" customWidth="1"/>
    <col min="5900" max="5903" width="17.140625" style="6" customWidth="1"/>
    <col min="5904" max="5904" width="0" style="6" hidden="1" customWidth="1"/>
    <col min="5905" max="5905" width="10.140625" style="6" bestFit="1" customWidth="1"/>
    <col min="5906" max="5906" width="11" style="6" customWidth="1"/>
    <col min="5907" max="6153" width="9.140625" style="6"/>
    <col min="6154" max="6154" width="30.140625" style="6" customWidth="1"/>
    <col min="6155" max="6155" width="65.7109375" style="6" customWidth="1"/>
    <col min="6156" max="6159" width="17.140625" style="6" customWidth="1"/>
    <col min="6160" max="6160" width="0" style="6" hidden="1" customWidth="1"/>
    <col min="6161" max="6161" width="10.140625" style="6" bestFit="1" customWidth="1"/>
    <col min="6162" max="6162" width="11" style="6" customWidth="1"/>
    <col min="6163" max="6409" width="9.140625" style="6"/>
    <col min="6410" max="6410" width="30.140625" style="6" customWidth="1"/>
    <col min="6411" max="6411" width="65.7109375" style="6" customWidth="1"/>
    <col min="6412" max="6415" width="17.140625" style="6" customWidth="1"/>
    <col min="6416" max="6416" width="0" style="6" hidden="1" customWidth="1"/>
    <col min="6417" max="6417" width="10.140625" style="6" bestFit="1" customWidth="1"/>
    <col min="6418" max="6418" width="11" style="6" customWidth="1"/>
    <col min="6419" max="6665" width="9.140625" style="6"/>
    <col min="6666" max="6666" width="30.140625" style="6" customWidth="1"/>
    <col min="6667" max="6667" width="65.7109375" style="6" customWidth="1"/>
    <col min="6668" max="6671" width="17.140625" style="6" customWidth="1"/>
    <col min="6672" max="6672" width="0" style="6" hidden="1" customWidth="1"/>
    <col min="6673" max="6673" width="10.140625" style="6" bestFit="1" customWidth="1"/>
    <col min="6674" max="6674" width="11" style="6" customWidth="1"/>
    <col min="6675" max="6921" width="9.140625" style="6"/>
    <col min="6922" max="6922" width="30.140625" style="6" customWidth="1"/>
    <col min="6923" max="6923" width="65.7109375" style="6" customWidth="1"/>
    <col min="6924" max="6927" width="17.140625" style="6" customWidth="1"/>
    <col min="6928" max="6928" width="0" style="6" hidden="1" customWidth="1"/>
    <col min="6929" max="6929" width="10.140625" style="6" bestFit="1" customWidth="1"/>
    <col min="6930" max="6930" width="11" style="6" customWidth="1"/>
    <col min="6931" max="7177" width="9.140625" style="6"/>
    <col min="7178" max="7178" width="30.140625" style="6" customWidth="1"/>
    <col min="7179" max="7179" width="65.7109375" style="6" customWidth="1"/>
    <col min="7180" max="7183" width="17.140625" style="6" customWidth="1"/>
    <col min="7184" max="7184" width="0" style="6" hidden="1" customWidth="1"/>
    <col min="7185" max="7185" width="10.140625" style="6" bestFit="1" customWidth="1"/>
    <col min="7186" max="7186" width="11" style="6" customWidth="1"/>
    <col min="7187" max="7433" width="9.140625" style="6"/>
    <col min="7434" max="7434" width="30.140625" style="6" customWidth="1"/>
    <col min="7435" max="7435" width="65.7109375" style="6" customWidth="1"/>
    <col min="7436" max="7439" width="17.140625" style="6" customWidth="1"/>
    <col min="7440" max="7440" width="0" style="6" hidden="1" customWidth="1"/>
    <col min="7441" max="7441" width="10.140625" style="6" bestFit="1" customWidth="1"/>
    <col min="7442" max="7442" width="11" style="6" customWidth="1"/>
    <col min="7443" max="7689" width="9.140625" style="6"/>
    <col min="7690" max="7690" width="30.140625" style="6" customWidth="1"/>
    <col min="7691" max="7691" width="65.7109375" style="6" customWidth="1"/>
    <col min="7692" max="7695" width="17.140625" style="6" customWidth="1"/>
    <col min="7696" max="7696" width="0" style="6" hidden="1" customWidth="1"/>
    <col min="7697" max="7697" width="10.140625" style="6" bestFit="1" customWidth="1"/>
    <col min="7698" max="7698" width="11" style="6" customWidth="1"/>
    <col min="7699" max="7945" width="9.140625" style="6"/>
    <col min="7946" max="7946" width="30.140625" style="6" customWidth="1"/>
    <col min="7947" max="7947" width="65.7109375" style="6" customWidth="1"/>
    <col min="7948" max="7951" width="17.140625" style="6" customWidth="1"/>
    <col min="7952" max="7952" width="0" style="6" hidden="1" customWidth="1"/>
    <col min="7953" max="7953" width="10.140625" style="6" bestFit="1" customWidth="1"/>
    <col min="7954" max="7954" width="11" style="6" customWidth="1"/>
    <col min="7955" max="8201" width="9.140625" style="6"/>
    <col min="8202" max="8202" width="30.140625" style="6" customWidth="1"/>
    <col min="8203" max="8203" width="65.7109375" style="6" customWidth="1"/>
    <col min="8204" max="8207" width="17.140625" style="6" customWidth="1"/>
    <col min="8208" max="8208" width="0" style="6" hidden="1" customWidth="1"/>
    <col min="8209" max="8209" width="10.140625" style="6" bestFit="1" customWidth="1"/>
    <col min="8210" max="8210" width="11" style="6" customWidth="1"/>
    <col min="8211" max="8457" width="9.140625" style="6"/>
    <col min="8458" max="8458" width="30.140625" style="6" customWidth="1"/>
    <col min="8459" max="8459" width="65.7109375" style="6" customWidth="1"/>
    <col min="8460" max="8463" width="17.140625" style="6" customWidth="1"/>
    <col min="8464" max="8464" width="0" style="6" hidden="1" customWidth="1"/>
    <col min="8465" max="8465" width="10.140625" style="6" bestFit="1" customWidth="1"/>
    <col min="8466" max="8466" width="11" style="6" customWidth="1"/>
    <col min="8467" max="8713" width="9.140625" style="6"/>
    <col min="8714" max="8714" width="30.140625" style="6" customWidth="1"/>
    <col min="8715" max="8715" width="65.7109375" style="6" customWidth="1"/>
    <col min="8716" max="8719" width="17.140625" style="6" customWidth="1"/>
    <col min="8720" max="8720" width="0" style="6" hidden="1" customWidth="1"/>
    <col min="8721" max="8721" width="10.140625" style="6" bestFit="1" customWidth="1"/>
    <col min="8722" max="8722" width="11" style="6" customWidth="1"/>
    <col min="8723" max="8969" width="9.140625" style="6"/>
    <col min="8970" max="8970" width="30.140625" style="6" customWidth="1"/>
    <col min="8971" max="8971" width="65.7109375" style="6" customWidth="1"/>
    <col min="8972" max="8975" width="17.140625" style="6" customWidth="1"/>
    <col min="8976" max="8976" width="0" style="6" hidden="1" customWidth="1"/>
    <col min="8977" max="8977" width="10.140625" style="6" bestFit="1" customWidth="1"/>
    <col min="8978" max="8978" width="11" style="6" customWidth="1"/>
    <col min="8979" max="9225" width="9.140625" style="6"/>
    <col min="9226" max="9226" width="30.140625" style="6" customWidth="1"/>
    <col min="9227" max="9227" width="65.7109375" style="6" customWidth="1"/>
    <col min="9228" max="9231" width="17.140625" style="6" customWidth="1"/>
    <col min="9232" max="9232" width="0" style="6" hidden="1" customWidth="1"/>
    <col min="9233" max="9233" width="10.140625" style="6" bestFit="1" customWidth="1"/>
    <col min="9234" max="9234" width="11" style="6" customWidth="1"/>
    <col min="9235" max="9481" width="9.140625" style="6"/>
    <col min="9482" max="9482" width="30.140625" style="6" customWidth="1"/>
    <col min="9483" max="9483" width="65.7109375" style="6" customWidth="1"/>
    <col min="9484" max="9487" width="17.140625" style="6" customWidth="1"/>
    <col min="9488" max="9488" width="0" style="6" hidden="1" customWidth="1"/>
    <col min="9489" max="9489" width="10.140625" style="6" bestFit="1" customWidth="1"/>
    <col min="9490" max="9490" width="11" style="6" customWidth="1"/>
    <col min="9491" max="9737" width="9.140625" style="6"/>
    <col min="9738" max="9738" width="30.140625" style="6" customWidth="1"/>
    <col min="9739" max="9739" width="65.7109375" style="6" customWidth="1"/>
    <col min="9740" max="9743" width="17.140625" style="6" customWidth="1"/>
    <col min="9744" max="9744" width="0" style="6" hidden="1" customWidth="1"/>
    <col min="9745" max="9745" width="10.140625" style="6" bestFit="1" customWidth="1"/>
    <col min="9746" max="9746" width="11" style="6" customWidth="1"/>
    <col min="9747" max="9993" width="9.140625" style="6"/>
    <col min="9994" max="9994" width="30.140625" style="6" customWidth="1"/>
    <col min="9995" max="9995" width="65.7109375" style="6" customWidth="1"/>
    <col min="9996" max="9999" width="17.140625" style="6" customWidth="1"/>
    <col min="10000" max="10000" width="0" style="6" hidden="1" customWidth="1"/>
    <col min="10001" max="10001" width="10.140625" style="6" bestFit="1" customWidth="1"/>
    <col min="10002" max="10002" width="11" style="6" customWidth="1"/>
    <col min="10003" max="10249" width="9.140625" style="6"/>
    <col min="10250" max="10250" width="30.140625" style="6" customWidth="1"/>
    <col min="10251" max="10251" width="65.7109375" style="6" customWidth="1"/>
    <col min="10252" max="10255" width="17.140625" style="6" customWidth="1"/>
    <col min="10256" max="10256" width="0" style="6" hidden="1" customWidth="1"/>
    <col min="10257" max="10257" width="10.140625" style="6" bestFit="1" customWidth="1"/>
    <col min="10258" max="10258" width="11" style="6" customWidth="1"/>
    <col min="10259" max="10505" width="9.140625" style="6"/>
    <col min="10506" max="10506" width="30.140625" style="6" customWidth="1"/>
    <col min="10507" max="10507" width="65.7109375" style="6" customWidth="1"/>
    <col min="10508" max="10511" width="17.140625" style="6" customWidth="1"/>
    <col min="10512" max="10512" width="0" style="6" hidden="1" customWidth="1"/>
    <col min="10513" max="10513" width="10.140625" style="6" bestFit="1" customWidth="1"/>
    <col min="10514" max="10514" width="11" style="6" customWidth="1"/>
    <col min="10515" max="10761" width="9.140625" style="6"/>
    <col min="10762" max="10762" width="30.140625" style="6" customWidth="1"/>
    <col min="10763" max="10763" width="65.7109375" style="6" customWidth="1"/>
    <col min="10764" max="10767" width="17.140625" style="6" customWidth="1"/>
    <col min="10768" max="10768" width="0" style="6" hidden="1" customWidth="1"/>
    <col min="10769" max="10769" width="10.140625" style="6" bestFit="1" customWidth="1"/>
    <col min="10770" max="10770" width="11" style="6" customWidth="1"/>
    <col min="10771" max="11017" width="9.140625" style="6"/>
    <col min="11018" max="11018" width="30.140625" style="6" customWidth="1"/>
    <col min="11019" max="11019" width="65.7109375" style="6" customWidth="1"/>
    <col min="11020" max="11023" width="17.140625" style="6" customWidth="1"/>
    <col min="11024" max="11024" width="0" style="6" hidden="1" customWidth="1"/>
    <col min="11025" max="11025" width="10.140625" style="6" bestFit="1" customWidth="1"/>
    <col min="11026" max="11026" width="11" style="6" customWidth="1"/>
    <col min="11027" max="11273" width="9.140625" style="6"/>
    <col min="11274" max="11274" width="30.140625" style="6" customWidth="1"/>
    <col min="11275" max="11275" width="65.7109375" style="6" customWidth="1"/>
    <col min="11276" max="11279" width="17.140625" style="6" customWidth="1"/>
    <col min="11280" max="11280" width="0" style="6" hidden="1" customWidth="1"/>
    <col min="11281" max="11281" width="10.140625" style="6" bestFit="1" customWidth="1"/>
    <col min="11282" max="11282" width="11" style="6" customWidth="1"/>
    <col min="11283" max="11529" width="9.140625" style="6"/>
    <col min="11530" max="11530" width="30.140625" style="6" customWidth="1"/>
    <col min="11531" max="11531" width="65.7109375" style="6" customWidth="1"/>
    <col min="11532" max="11535" width="17.140625" style="6" customWidth="1"/>
    <col min="11536" max="11536" width="0" style="6" hidden="1" customWidth="1"/>
    <col min="11537" max="11537" width="10.140625" style="6" bestFit="1" customWidth="1"/>
    <col min="11538" max="11538" width="11" style="6" customWidth="1"/>
    <col min="11539" max="11785" width="9.140625" style="6"/>
    <col min="11786" max="11786" width="30.140625" style="6" customWidth="1"/>
    <col min="11787" max="11787" width="65.7109375" style="6" customWidth="1"/>
    <col min="11788" max="11791" width="17.140625" style="6" customWidth="1"/>
    <col min="11792" max="11792" width="0" style="6" hidden="1" customWidth="1"/>
    <col min="11793" max="11793" width="10.140625" style="6" bestFit="1" customWidth="1"/>
    <col min="11794" max="11794" width="11" style="6" customWidth="1"/>
    <col min="11795" max="12041" width="9.140625" style="6"/>
    <col min="12042" max="12042" width="30.140625" style="6" customWidth="1"/>
    <col min="12043" max="12043" width="65.7109375" style="6" customWidth="1"/>
    <col min="12044" max="12047" width="17.140625" style="6" customWidth="1"/>
    <col min="12048" max="12048" width="0" style="6" hidden="1" customWidth="1"/>
    <col min="12049" max="12049" width="10.140625" style="6" bestFit="1" customWidth="1"/>
    <col min="12050" max="12050" width="11" style="6" customWidth="1"/>
    <col min="12051" max="12297" width="9.140625" style="6"/>
    <col min="12298" max="12298" width="30.140625" style="6" customWidth="1"/>
    <col min="12299" max="12299" width="65.7109375" style="6" customWidth="1"/>
    <col min="12300" max="12303" width="17.140625" style="6" customWidth="1"/>
    <col min="12304" max="12304" width="0" style="6" hidden="1" customWidth="1"/>
    <col min="12305" max="12305" width="10.140625" style="6" bestFit="1" customWidth="1"/>
    <col min="12306" max="12306" width="11" style="6" customWidth="1"/>
    <col min="12307" max="12553" width="9.140625" style="6"/>
    <col min="12554" max="12554" width="30.140625" style="6" customWidth="1"/>
    <col min="12555" max="12555" width="65.7109375" style="6" customWidth="1"/>
    <col min="12556" max="12559" width="17.140625" style="6" customWidth="1"/>
    <col min="12560" max="12560" width="0" style="6" hidden="1" customWidth="1"/>
    <col min="12561" max="12561" width="10.140625" style="6" bestFit="1" customWidth="1"/>
    <col min="12562" max="12562" width="11" style="6" customWidth="1"/>
    <col min="12563" max="12809" width="9.140625" style="6"/>
    <col min="12810" max="12810" width="30.140625" style="6" customWidth="1"/>
    <col min="12811" max="12811" width="65.7109375" style="6" customWidth="1"/>
    <col min="12812" max="12815" width="17.140625" style="6" customWidth="1"/>
    <col min="12816" max="12816" width="0" style="6" hidden="1" customWidth="1"/>
    <col min="12817" max="12817" width="10.140625" style="6" bestFit="1" customWidth="1"/>
    <col min="12818" max="12818" width="11" style="6" customWidth="1"/>
    <col min="12819" max="13065" width="9.140625" style="6"/>
    <col min="13066" max="13066" width="30.140625" style="6" customWidth="1"/>
    <col min="13067" max="13067" width="65.7109375" style="6" customWidth="1"/>
    <col min="13068" max="13071" width="17.140625" style="6" customWidth="1"/>
    <col min="13072" max="13072" width="0" style="6" hidden="1" customWidth="1"/>
    <col min="13073" max="13073" width="10.140625" style="6" bestFit="1" customWidth="1"/>
    <col min="13074" max="13074" width="11" style="6" customWidth="1"/>
    <col min="13075" max="13321" width="9.140625" style="6"/>
    <col min="13322" max="13322" width="30.140625" style="6" customWidth="1"/>
    <col min="13323" max="13323" width="65.7109375" style="6" customWidth="1"/>
    <col min="13324" max="13327" width="17.140625" style="6" customWidth="1"/>
    <col min="13328" max="13328" width="0" style="6" hidden="1" customWidth="1"/>
    <col min="13329" max="13329" width="10.140625" style="6" bestFit="1" customWidth="1"/>
    <col min="13330" max="13330" width="11" style="6" customWidth="1"/>
    <col min="13331" max="13577" width="9.140625" style="6"/>
    <col min="13578" max="13578" width="30.140625" style="6" customWidth="1"/>
    <col min="13579" max="13579" width="65.7109375" style="6" customWidth="1"/>
    <col min="13580" max="13583" width="17.140625" style="6" customWidth="1"/>
    <col min="13584" max="13584" width="0" style="6" hidden="1" customWidth="1"/>
    <col min="13585" max="13585" width="10.140625" style="6" bestFit="1" customWidth="1"/>
    <col min="13586" max="13586" width="11" style="6" customWidth="1"/>
    <col min="13587" max="13833" width="9.140625" style="6"/>
    <col min="13834" max="13834" width="30.140625" style="6" customWidth="1"/>
    <col min="13835" max="13835" width="65.7109375" style="6" customWidth="1"/>
    <col min="13836" max="13839" width="17.140625" style="6" customWidth="1"/>
    <col min="13840" max="13840" width="0" style="6" hidden="1" customWidth="1"/>
    <col min="13841" max="13841" width="10.140625" style="6" bestFit="1" customWidth="1"/>
    <col min="13842" max="13842" width="11" style="6" customWidth="1"/>
    <col min="13843" max="14089" width="9.140625" style="6"/>
    <col min="14090" max="14090" width="30.140625" style="6" customWidth="1"/>
    <col min="14091" max="14091" width="65.7109375" style="6" customWidth="1"/>
    <col min="14092" max="14095" width="17.140625" style="6" customWidth="1"/>
    <col min="14096" max="14096" width="0" style="6" hidden="1" customWidth="1"/>
    <col min="14097" max="14097" width="10.140625" style="6" bestFit="1" customWidth="1"/>
    <col min="14098" max="14098" width="11" style="6" customWidth="1"/>
    <col min="14099" max="14345" width="9.140625" style="6"/>
    <col min="14346" max="14346" width="30.140625" style="6" customWidth="1"/>
    <col min="14347" max="14347" width="65.7109375" style="6" customWidth="1"/>
    <col min="14348" max="14351" width="17.140625" style="6" customWidth="1"/>
    <col min="14352" max="14352" width="0" style="6" hidden="1" customWidth="1"/>
    <col min="14353" max="14353" width="10.140625" style="6" bestFit="1" customWidth="1"/>
    <col min="14354" max="14354" width="11" style="6" customWidth="1"/>
    <col min="14355" max="14601" width="9.140625" style="6"/>
    <col min="14602" max="14602" width="30.140625" style="6" customWidth="1"/>
    <col min="14603" max="14603" width="65.7109375" style="6" customWidth="1"/>
    <col min="14604" max="14607" width="17.140625" style="6" customWidth="1"/>
    <col min="14608" max="14608" width="0" style="6" hidden="1" customWidth="1"/>
    <col min="14609" max="14609" width="10.140625" style="6" bestFit="1" customWidth="1"/>
    <col min="14610" max="14610" width="11" style="6" customWidth="1"/>
    <col min="14611" max="14857" width="9.140625" style="6"/>
    <col min="14858" max="14858" width="30.140625" style="6" customWidth="1"/>
    <col min="14859" max="14859" width="65.7109375" style="6" customWidth="1"/>
    <col min="14860" max="14863" width="17.140625" style="6" customWidth="1"/>
    <col min="14864" max="14864" width="0" style="6" hidden="1" customWidth="1"/>
    <col min="14865" max="14865" width="10.140625" style="6" bestFit="1" customWidth="1"/>
    <col min="14866" max="14866" width="11" style="6" customWidth="1"/>
    <col min="14867" max="15113" width="9.140625" style="6"/>
    <col min="15114" max="15114" width="30.140625" style="6" customWidth="1"/>
    <col min="15115" max="15115" width="65.7109375" style="6" customWidth="1"/>
    <col min="15116" max="15119" width="17.140625" style="6" customWidth="1"/>
    <col min="15120" max="15120" width="0" style="6" hidden="1" customWidth="1"/>
    <col min="15121" max="15121" width="10.140625" style="6" bestFit="1" customWidth="1"/>
    <col min="15122" max="15122" width="11" style="6" customWidth="1"/>
    <col min="15123" max="15369" width="9.140625" style="6"/>
    <col min="15370" max="15370" width="30.140625" style="6" customWidth="1"/>
    <col min="15371" max="15371" width="65.7109375" style="6" customWidth="1"/>
    <col min="15372" max="15375" width="17.140625" style="6" customWidth="1"/>
    <col min="15376" max="15376" width="0" style="6" hidden="1" customWidth="1"/>
    <col min="15377" max="15377" width="10.140625" style="6" bestFit="1" customWidth="1"/>
    <col min="15378" max="15378" width="11" style="6" customWidth="1"/>
    <col min="15379" max="15625" width="9.140625" style="6"/>
    <col min="15626" max="15626" width="30.140625" style="6" customWidth="1"/>
    <col min="15627" max="15627" width="65.7109375" style="6" customWidth="1"/>
    <col min="15628" max="15631" width="17.140625" style="6" customWidth="1"/>
    <col min="15632" max="15632" width="0" style="6" hidden="1" customWidth="1"/>
    <col min="15633" max="15633" width="10.140625" style="6" bestFit="1" customWidth="1"/>
    <col min="15634" max="15634" width="11" style="6" customWidth="1"/>
    <col min="15635" max="15881" width="9.140625" style="6"/>
    <col min="15882" max="15882" width="30.140625" style="6" customWidth="1"/>
    <col min="15883" max="15883" width="65.7109375" style="6" customWidth="1"/>
    <col min="15884" max="15887" width="17.140625" style="6" customWidth="1"/>
    <col min="15888" max="15888" width="0" style="6" hidden="1" customWidth="1"/>
    <col min="15889" max="15889" width="10.140625" style="6" bestFit="1" customWidth="1"/>
    <col min="15890" max="15890" width="11" style="6" customWidth="1"/>
    <col min="15891" max="16137" width="9.140625" style="6"/>
    <col min="16138" max="16138" width="30.140625" style="6" customWidth="1"/>
    <col min="16139" max="16139" width="65.7109375" style="6" customWidth="1"/>
    <col min="16140" max="16143" width="17.140625" style="6" customWidth="1"/>
    <col min="16144" max="16144" width="0" style="6" hidden="1" customWidth="1"/>
    <col min="16145" max="16145" width="10.140625" style="6" bestFit="1" customWidth="1"/>
    <col min="16146" max="16146" width="11" style="6" customWidth="1"/>
    <col min="16147" max="16384" width="9.140625" style="6"/>
  </cols>
  <sheetData>
    <row r="1" spans="1:251" s="3" customFormat="1" ht="15.75" x14ac:dyDescent="0.25">
      <c r="A1" s="1"/>
      <c r="B1" s="1"/>
      <c r="C1" s="2"/>
      <c r="D1" s="2"/>
      <c r="E1" s="2"/>
      <c r="F1" s="2"/>
      <c r="G1" s="2"/>
      <c r="H1" s="2"/>
      <c r="I1" s="2"/>
      <c r="J1" s="2"/>
      <c r="K1" s="2"/>
      <c r="L1" s="2"/>
      <c r="M1" s="2"/>
      <c r="N1" s="2"/>
      <c r="O1" s="2" t="s">
        <v>357</v>
      </c>
      <c r="P1" s="2"/>
    </row>
    <row r="2" spans="1:251" ht="15.75" x14ac:dyDescent="0.25">
      <c r="B2" s="4"/>
      <c r="C2" s="5"/>
      <c r="D2" s="5"/>
      <c r="E2" s="5"/>
      <c r="F2" s="5"/>
      <c r="G2" s="5"/>
      <c r="H2" s="5"/>
      <c r="I2" s="5"/>
      <c r="J2" s="5"/>
      <c r="K2" s="5"/>
      <c r="L2" s="5" t="s">
        <v>0</v>
      </c>
      <c r="M2" s="5"/>
      <c r="N2" s="5"/>
      <c r="O2" s="5"/>
      <c r="P2" s="5"/>
    </row>
    <row r="3" spans="1:251" ht="15.75" customHeight="1" x14ac:dyDescent="0.25">
      <c r="A3" s="75" t="s">
        <v>1</v>
      </c>
      <c r="B3" s="75"/>
      <c r="C3" s="75"/>
      <c r="D3" s="75"/>
      <c r="E3" s="75"/>
      <c r="F3" s="75"/>
      <c r="G3" s="75"/>
      <c r="H3" s="75"/>
      <c r="I3" s="75"/>
      <c r="J3" s="75"/>
      <c r="K3" s="75"/>
      <c r="L3" s="75"/>
      <c r="M3" s="75"/>
      <c r="N3" s="75"/>
      <c r="O3" s="75"/>
      <c r="P3" s="75"/>
    </row>
    <row r="4" spans="1:251" ht="15.75" x14ac:dyDescent="0.25">
      <c r="A4" s="7"/>
      <c r="B4" s="7"/>
      <c r="C4" s="7"/>
      <c r="D4" s="7"/>
      <c r="E4" s="7"/>
      <c r="F4" s="8"/>
      <c r="G4" s="7"/>
      <c r="H4" s="7"/>
      <c r="I4" s="7"/>
      <c r="J4" s="7"/>
      <c r="K4" s="8"/>
      <c r="L4" s="7"/>
      <c r="M4" s="7"/>
      <c r="N4" s="7"/>
      <c r="O4" s="7"/>
      <c r="P4" s="8"/>
    </row>
    <row r="5" spans="1:251" ht="15.75" x14ac:dyDescent="0.25">
      <c r="A5" s="9"/>
      <c r="B5" s="9"/>
      <c r="C5" s="9"/>
      <c r="D5" s="9"/>
      <c r="E5" s="9"/>
      <c r="F5" s="10"/>
      <c r="G5" s="9"/>
      <c r="H5" s="9"/>
      <c r="I5" s="9"/>
      <c r="J5" s="9"/>
      <c r="K5" s="10"/>
      <c r="L5" s="11" t="s">
        <v>2</v>
      </c>
      <c r="M5" s="12"/>
      <c r="N5" s="12"/>
      <c r="O5" s="76" t="s">
        <v>3</v>
      </c>
      <c r="P5" s="76"/>
    </row>
    <row r="6" spans="1:251" ht="41.25" customHeight="1" x14ac:dyDescent="0.25">
      <c r="A6" s="13" t="s">
        <v>4</v>
      </c>
      <c r="B6" s="13" t="s">
        <v>5</v>
      </c>
      <c r="C6" s="13" t="s">
        <v>6</v>
      </c>
      <c r="D6" s="13" t="s">
        <v>7</v>
      </c>
      <c r="E6" s="13" t="s">
        <v>8</v>
      </c>
      <c r="F6" s="13" t="s">
        <v>9</v>
      </c>
      <c r="G6" s="13" t="s">
        <v>10</v>
      </c>
      <c r="H6" s="14" t="s">
        <v>11</v>
      </c>
      <c r="I6" s="13" t="s">
        <v>7</v>
      </c>
      <c r="J6" s="13" t="s">
        <v>12</v>
      </c>
      <c r="K6" s="13" t="s">
        <v>9</v>
      </c>
      <c r="L6" s="14" t="s">
        <v>13</v>
      </c>
      <c r="M6" s="13" t="s">
        <v>14</v>
      </c>
      <c r="N6" s="13" t="s">
        <v>7</v>
      </c>
      <c r="O6" s="13" t="s">
        <v>12</v>
      </c>
      <c r="P6" s="13" t="s">
        <v>9</v>
      </c>
    </row>
    <row r="7" spans="1:251" s="19" customFormat="1" ht="18" customHeight="1" x14ac:dyDescent="0.25">
      <c r="A7" s="15" t="s">
        <v>15</v>
      </c>
      <c r="B7" s="16" t="s">
        <v>16</v>
      </c>
      <c r="C7" s="17">
        <f>SUM(C9:C14)</f>
        <v>1195199.3</v>
      </c>
      <c r="D7" s="17">
        <f>SUM(D9:D14)</f>
        <v>1195199.3</v>
      </c>
      <c r="E7" s="17">
        <f>SUM(E9:E14)</f>
        <v>1195199.3</v>
      </c>
      <c r="F7" s="18">
        <f>E7-D7</f>
        <v>0</v>
      </c>
      <c r="G7" s="17"/>
      <c r="H7" s="17">
        <f>SUM(H9:H14)</f>
        <v>1272164.2</v>
      </c>
      <c r="I7" s="17">
        <f>SUM(I9:I14)</f>
        <v>1272164.2</v>
      </c>
      <c r="J7" s="17">
        <f>SUM(J9:J14)</f>
        <v>1272164.2</v>
      </c>
      <c r="K7" s="18">
        <f>J7-I7</f>
        <v>0</v>
      </c>
      <c r="L7" s="17">
        <f>SUM(L9:L14)</f>
        <v>1326564.1000000001</v>
      </c>
      <c r="M7" s="17">
        <f>SUM(M9:M13)</f>
        <v>1092881.3999999999</v>
      </c>
      <c r="N7" s="17">
        <f>SUM(N9:N14)</f>
        <v>1326564.1000000001</v>
      </c>
      <c r="O7" s="17">
        <f>SUM(O9:O14)</f>
        <v>1326564.1000000001</v>
      </c>
      <c r="P7" s="18">
        <f>O7-N7</f>
        <v>0</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row>
    <row r="8" spans="1:251" ht="63" x14ac:dyDescent="0.25">
      <c r="A8" s="20"/>
      <c r="B8" s="21" t="s">
        <v>17</v>
      </c>
      <c r="C8" s="22">
        <f>((C9+C10+C11+C12)*17.01514368/32.01514368)+C13+(C14*17.01514368/30.01514368)</f>
        <v>638866.9662593992</v>
      </c>
      <c r="D8" s="22">
        <f>((D9+D10+D11+D12)*17.01514368/32.01514368)+D13+(D14*17.01514368/30.01514368)</f>
        <v>638866.9662593992</v>
      </c>
      <c r="E8" s="22">
        <f>((E9+E10+E11+E12)*17.01514368/32.01514368)+E13+(E14*17.01514368/30.01514368)</f>
        <v>638866.9662593992</v>
      </c>
      <c r="F8" s="18">
        <f t="shared" ref="F8:F71" si="0">E8-D8</f>
        <v>0</v>
      </c>
      <c r="G8" s="17"/>
      <c r="H8" s="22">
        <f>((H9+H10+H11+H12)*17.05801761/32.05801761)+H13+(H14*17.05801761/30.05801761)</f>
        <v>680658.65959051857</v>
      </c>
      <c r="I8" s="22">
        <f>((I9+I10+I11+I12)*17.05801761/32.05801761)+I13+(I14*17.05801761/30.05801761)</f>
        <v>680658.65959051857</v>
      </c>
      <c r="J8" s="22">
        <f>((J9+J10+J11+J12)*17.05801761/32.05801761)+J13+(J14*17.05801761/30.05801761)</f>
        <v>680658.65959051857</v>
      </c>
      <c r="K8" s="18">
        <f t="shared" ref="K8:K71" si="1">J8-I8</f>
        <v>0</v>
      </c>
      <c r="L8" s="22">
        <f>((L9+L10+L11+L12)*17.16330128/32.16330128)+L13+(L14*17.16330128/30.16330128)</f>
        <v>711730.31969583104</v>
      </c>
      <c r="M8" s="22">
        <f>(M9+M10+M11+M12)*16.75241432/31.75241432+M13</f>
        <v>578635.74814369099</v>
      </c>
      <c r="N8" s="22">
        <f>((N9+N10+N11+N12)*17.16330128/32.16330128)+N13+(N14*17.16330128/30.16330128)</f>
        <v>711730.31969583104</v>
      </c>
      <c r="O8" s="22">
        <f>((O9+O10+O11+O12)*17.16330128/32.16330128)+O13+(O14*17.16330128/30.16330128)</f>
        <v>711730.31969583104</v>
      </c>
      <c r="P8" s="18">
        <f t="shared" ref="P8:P71" si="2">O8-N8</f>
        <v>0</v>
      </c>
    </row>
    <row r="9" spans="1:251" ht="78.75" x14ac:dyDescent="0.25">
      <c r="A9" s="77" t="s">
        <v>18</v>
      </c>
      <c r="B9" s="23" t="s">
        <v>19</v>
      </c>
      <c r="C9" s="18">
        <v>1060253.8999999999</v>
      </c>
      <c r="D9" s="18">
        <v>1060253.8999999999</v>
      </c>
      <c r="E9" s="18">
        <v>1060253.8999999999</v>
      </c>
      <c r="F9" s="18">
        <f t="shared" si="0"/>
        <v>0</v>
      </c>
      <c r="G9" s="17"/>
      <c r="H9" s="24">
        <v>1134007.2</v>
      </c>
      <c r="I9" s="24">
        <v>1134007.2</v>
      </c>
      <c r="J9" s="24">
        <v>1134007.2</v>
      </c>
      <c r="K9" s="18">
        <f t="shared" si="1"/>
        <v>0</v>
      </c>
      <c r="L9" s="24">
        <v>1184998.6000000001</v>
      </c>
      <c r="M9" s="18">
        <v>1024909.6</v>
      </c>
      <c r="N9" s="24">
        <v>1184998.6000000001</v>
      </c>
      <c r="O9" s="24">
        <v>1184998.6000000001</v>
      </c>
      <c r="P9" s="18">
        <f t="shared" si="2"/>
        <v>0</v>
      </c>
    </row>
    <row r="10" spans="1:251" ht="47.25" x14ac:dyDescent="0.25">
      <c r="A10" s="78"/>
      <c r="B10" s="23" t="s">
        <v>20</v>
      </c>
      <c r="C10" s="18">
        <v>53089.9</v>
      </c>
      <c r="D10" s="18">
        <v>53089.9</v>
      </c>
      <c r="E10" s="18">
        <v>53089.9</v>
      </c>
      <c r="F10" s="18">
        <f t="shared" si="0"/>
        <v>0</v>
      </c>
      <c r="G10" s="17"/>
      <c r="H10" s="24">
        <v>54171.1</v>
      </c>
      <c r="I10" s="24">
        <v>54171.1</v>
      </c>
      <c r="J10" s="24">
        <v>54171.1</v>
      </c>
      <c r="K10" s="18">
        <f t="shared" si="1"/>
        <v>0</v>
      </c>
      <c r="L10" s="24">
        <v>55327.199999999997</v>
      </c>
      <c r="M10" s="18">
        <v>40051.599999999999</v>
      </c>
      <c r="N10" s="24">
        <v>55327.199999999997</v>
      </c>
      <c r="O10" s="24">
        <v>55327.199999999997</v>
      </c>
      <c r="P10" s="18">
        <f t="shared" si="2"/>
        <v>0</v>
      </c>
    </row>
    <row r="11" spans="1:251" ht="110.25" x14ac:dyDescent="0.25">
      <c r="A11" s="25" t="s">
        <v>21</v>
      </c>
      <c r="B11" s="26" t="s">
        <v>22</v>
      </c>
      <c r="C11" s="18">
        <v>18507.099999999999</v>
      </c>
      <c r="D11" s="18">
        <v>18507.099999999999</v>
      </c>
      <c r="E11" s="18">
        <v>18507.099999999999</v>
      </c>
      <c r="F11" s="18">
        <f t="shared" si="0"/>
        <v>0</v>
      </c>
      <c r="G11" s="17"/>
      <c r="H11" s="24">
        <v>18853.2</v>
      </c>
      <c r="I11" s="24">
        <v>18853.2</v>
      </c>
      <c r="J11" s="24">
        <v>18853.2</v>
      </c>
      <c r="K11" s="18">
        <f t="shared" si="1"/>
        <v>0</v>
      </c>
      <c r="L11" s="24">
        <v>19148.7</v>
      </c>
      <c r="M11" s="18">
        <v>14058.2</v>
      </c>
      <c r="N11" s="24">
        <v>19148.7</v>
      </c>
      <c r="O11" s="24">
        <v>19148.7</v>
      </c>
      <c r="P11" s="18">
        <f t="shared" si="2"/>
        <v>0</v>
      </c>
    </row>
    <row r="12" spans="1:251" ht="47.25" x14ac:dyDescent="0.25">
      <c r="A12" s="25" t="s">
        <v>23</v>
      </c>
      <c r="B12" s="23" t="s">
        <v>24</v>
      </c>
      <c r="C12" s="27">
        <v>9124.5</v>
      </c>
      <c r="D12" s="18">
        <v>9124.5</v>
      </c>
      <c r="E12" s="18">
        <v>9124.5</v>
      </c>
      <c r="F12" s="18">
        <f t="shared" si="0"/>
        <v>0</v>
      </c>
      <c r="G12" s="17"/>
      <c r="H12" s="24">
        <v>9341</v>
      </c>
      <c r="I12" s="24">
        <v>9341</v>
      </c>
      <c r="J12" s="24">
        <v>9341</v>
      </c>
      <c r="K12" s="18">
        <f t="shared" si="1"/>
        <v>0</v>
      </c>
      <c r="L12" s="24">
        <v>9647.5</v>
      </c>
      <c r="M12" s="18">
        <v>9550</v>
      </c>
      <c r="N12" s="24">
        <v>9647.5</v>
      </c>
      <c r="O12" s="24">
        <v>9647.5</v>
      </c>
      <c r="P12" s="18">
        <f t="shared" si="2"/>
        <v>0</v>
      </c>
    </row>
    <row r="13" spans="1:251" s="28" customFormat="1" ht="94.5" x14ac:dyDescent="0.25">
      <c r="A13" s="25" t="s">
        <v>25</v>
      </c>
      <c r="B13" s="26" t="s">
        <v>26</v>
      </c>
      <c r="C13" s="18">
        <v>3999.1</v>
      </c>
      <c r="D13" s="18">
        <v>3999.1</v>
      </c>
      <c r="E13" s="18">
        <v>3999.1</v>
      </c>
      <c r="F13" s="18">
        <f t="shared" si="0"/>
        <v>0</v>
      </c>
      <c r="G13" s="17"/>
      <c r="H13" s="24">
        <v>4085.4</v>
      </c>
      <c r="I13" s="24">
        <v>4085.4</v>
      </c>
      <c r="J13" s="24">
        <v>4085.4</v>
      </c>
      <c r="K13" s="18">
        <f t="shared" si="1"/>
        <v>0</v>
      </c>
      <c r="L13" s="24">
        <v>4184.6000000000004</v>
      </c>
      <c r="M13" s="18">
        <v>4312</v>
      </c>
      <c r="N13" s="24">
        <v>4184.6000000000004</v>
      </c>
      <c r="O13" s="24">
        <v>4184.6000000000004</v>
      </c>
      <c r="P13" s="18">
        <f t="shared" si="2"/>
        <v>0</v>
      </c>
    </row>
    <row r="14" spans="1:251" s="28" customFormat="1" ht="47.25" x14ac:dyDescent="0.25">
      <c r="A14" s="25" t="s">
        <v>27</v>
      </c>
      <c r="B14" s="26" t="s">
        <v>28</v>
      </c>
      <c r="C14" s="18">
        <v>50224.800000000003</v>
      </c>
      <c r="D14" s="18">
        <v>50224.800000000003</v>
      </c>
      <c r="E14" s="18">
        <v>50224.800000000003</v>
      </c>
      <c r="F14" s="18">
        <f t="shared" si="0"/>
        <v>0</v>
      </c>
      <c r="G14" s="17"/>
      <c r="H14" s="24">
        <v>51706.3</v>
      </c>
      <c r="I14" s="24">
        <v>51706.3</v>
      </c>
      <c r="J14" s="24">
        <v>51706.3</v>
      </c>
      <c r="K14" s="18">
        <f t="shared" si="1"/>
        <v>0</v>
      </c>
      <c r="L14" s="24">
        <v>53257.5</v>
      </c>
      <c r="M14" s="18"/>
      <c r="N14" s="24">
        <v>53257.5</v>
      </c>
      <c r="O14" s="24">
        <v>53257.5</v>
      </c>
      <c r="P14" s="18">
        <f t="shared" si="2"/>
        <v>0</v>
      </c>
    </row>
    <row r="15" spans="1:251" ht="31.5" x14ac:dyDescent="0.25">
      <c r="A15" s="29" t="s">
        <v>29</v>
      </c>
      <c r="B15" s="30" t="s">
        <v>30</v>
      </c>
      <c r="C15" s="17">
        <f>C16+C17+C18+C19</f>
        <v>28966.899999999998</v>
      </c>
      <c r="D15" s="17">
        <f>D16+D17+D18+D19</f>
        <v>28966.899999999998</v>
      </c>
      <c r="E15" s="17">
        <f>E16+E17+E18+E19</f>
        <v>28966.899999999998</v>
      </c>
      <c r="F15" s="18">
        <f t="shared" si="0"/>
        <v>0</v>
      </c>
      <c r="G15" s="17"/>
      <c r="H15" s="17">
        <f>H16+H17+H18+H19</f>
        <v>28978</v>
      </c>
      <c r="I15" s="17">
        <f>I16+I17+I18+I19</f>
        <v>28978</v>
      </c>
      <c r="J15" s="17">
        <f>J16+J17+J18+J19</f>
        <v>28978</v>
      </c>
      <c r="K15" s="18">
        <f t="shared" si="1"/>
        <v>0</v>
      </c>
      <c r="L15" s="17">
        <f>L16+L17+L18+L19</f>
        <v>30506.799999999999</v>
      </c>
      <c r="M15" s="17">
        <v>35286.400000000001</v>
      </c>
      <c r="N15" s="17">
        <f>N16+N17+N18+N19</f>
        <v>30506.799999999999</v>
      </c>
      <c r="O15" s="17">
        <f>O16+O17+O18+O19</f>
        <v>30506.799999999999</v>
      </c>
      <c r="P15" s="18">
        <f t="shared" si="2"/>
        <v>0</v>
      </c>
    </row>
    <row r="16" spans="1:251" ht="110.25" x14ac:dyDescent="0.25">
      <c r="A16" s="25" t="s">
        <v>31</v>
      </c>
      <c r="B16" s="31" t="s">
        <v>32</v>
      </c>
      <c r="C16" s="18">
        <v>13096.9</v>
      </c>
      <c r="D16" s="18">
        <v>13096.9</v>
      </c>
      <c r="E16" s="18">
        <v>13096.9</v>
      </c>
      <c r="F16" s="18">
        <f t="shared" si="0"/>
        <v>0</v>
      </c>
      <c r="G16" s="17"/>
      <c r="H16" s="18">
        <v>12964.7</v>
      </c>
      <c r="I16" s="18">
        <v>12964.7</v>
      </c>
      <c r="J16" s="18">
        <v>12964.7</v>
      </c>
      <c r="K16" s="18">
        <f t="shared" si="1"/>
        <v>0</v>
      </c>
      <c r="L16" s="18">
        <v>13431.7</v>
      </c>
      <c r="M16" s="18"/>
      <c r="N16" s="18">
        <v>13431.7</v>
      </c>
      <c r="O16" s="18">
        <v>13431.7</v>
      </c>
      <c r="P16" s="18">
        <f t="shared" si="2"/>
        <v>0</v>
      </c>
    </row>
    <row r="17" spans="1:251" ht="126" x14ac:dyDescent="0.25">
      <c r="A17" s="25" t="s">
        <v>33</v>
      </c>
      <c r="B17" s="31" t="s">
        <v>34</v>
      </c>
      <c r="C17" s="18">
        <v>72.5</v>
      </c>
      <c r="D17" s="18">
        <v>72.5</v>
      </c>
      <c r="E17" s="18">
        <v>72.5</v>
      </c>
      <c r="F17" s="18">
        <f t="shared" si="0"/>
        <v>0</v>
      </c>
      <c r="G17" s="17"/>
      <c r="H17" s="18">
        <v>72.599999999999994</v>
      </c>
      <c r="I17" s="18">
        <v>72.599999999999994</v>
      </c>
      <c r="J17" s="18">
        <v>72.599999999999994</v>
      </c>
      <c r="K17" s="18">
        <f t="shared" si="1"/>
        <v>0</v>
      </c>
      <c r="L17" s="18">
        <v>77.599999999999994</v>
      </c>
      <c r="M17" s="18"/>
      <c r="N17" s="18">
        <v>77.599999999999994</v>
      </c>
      <c r="O17" s="18">
        <v>77.599999999999994</v>
      </c>
      <c r="P17" s="18">
        <f t="shared" si="2"/>
        <v>0</v>
      </c>
    </row>
    <row r="18" spans="1:251" ht="117.75" customHeight="1" x14ac:dyDescent="0.25">
      <c r="A18" s="25" t="s">
        <v>35</v>
      </c>
      <c r="B18" s="31" t="s">
        <v>36</v>
      </c>
      <c r="C18" s="18">
        <v>17439.8</v>
      </c>
      <c r="D18" s="18">
        <v>17439.8</v>
      </c>
      <c r="E18" s="18">
        <v>17439.8</v>
      </c>
      <c r="F18" s="18">
        <f t="shared" si="0"/>
        <v>0</v>
      </c>
      <c r="G18" s="17"/>
      <c r="H18" s="18">
        <v>17547.2</v>
      </c>
      <c r="I18" s="18">
        <v>17547.2</v>
      </c>
      <c r="J18" s="18">
        <v>17547.2</v>
      </c>
      <c r="K18" s="18">
        <f t="shared" si="1"/>
        <v>0</v>
      </c>
      <c r="L18" s="18">
        <v>18721.2</v>
      </c>
      <c r="M18" s="18"/>
      <c r="N18" s="18">
        <v>18721.2</v>
      </c>
      <c r="O18" s="18">
        <v>18721.2</v>
      </c>
      <c r="P18" s="18">
        <f t="shared" si="2"/>
        <v>0</v>
      </c>
    </row>
    <row r="19" spans="1:251" s="28" customFormat="1" ht="114.75" customHeight="1" x14ac:dyDescent="0.25">
      <c r="A19" s="25" t="s">
        <v>37</v>
      </c>
      <c r="B19" s="31" t="s">
        <v>38</v>
      </c>
      <c r="C19" s="18">
        <v>-1642.3</v>
      </c>
      <c r="D19" s="18">
        <v>-1642.3</v>
      </c>
      <c r="E19" s="18">
        <v>-1642.3</v>
      </c>
      <c r="F19" s="18">
        <f t="shared" si="0"/>
        <v>0</v>
      </c>
      <c r="G19" s="17"/>
      <c r="H19" s="18">
        <v>-1606.5</v>
      </c>
      <c r="I19" s="18">
        <v>-1606.5</v>
      </c>
      <c r="J19" s="18">
        <v>-1606.5</v>
      </c>
      <c r="K19" s="18">
        <f t="shared" si="1"/>
        <v>0</v>
      </c>
      <c r="L19" s="18">
        <v>-1723.7</v>
      </c>
      <c r="M19" s="18"/>
      <c r="N19" s="18">
        <v>-1723.7</v>
      </c>
      <c r="O19" s="18">
        <v>-1723.7</v>
      </c>
      <c r="P19" s="18">
        <f t="shared" si="2"/>
        <v>0</v>
      </c>
    </row>
    <row r="20" spans="1:251" s="34" customFormat="1" ht="15.75" x14ac:dyDescent="0.25">
      <c r="A20" s="32" t="s">
        <v>39</v>
      </c>
      <c r="B20" s="33" t="s">
        <v>40</v>
      </c>
      <c r="C20" s="17">
        <f>C21+C25+C26+C27</f>
        <v>369917.6</v>
      </c>
      <c r="D20" s="17">
        <f>D21+D25+D26+D27</f>
        <v>369917.6</v>
      </c>
      <c r="E20" s="17">
        <f>E21+E25+E26+E27</f>
        <v>369917.6</v>
      </c>
      <c r="F20" s="18">
        <f t="shared" si="0"/>
        <v>0</v>
      </c>
      <c r="G20" s="17"/>
      <c r="H20" s="17">
        <f>H21+H25+H26+H27</f>
        <v>378495.3</v>
      </c>
      <c r="I20" s="17">
        <f>I21+I25+I26+I27</f>
        <v>378495.3</v>
      </c>
      <c r="J20" s="17">
        <f>J21+J25+J26+J27</f>
        <v>378495.3</v>
      </c>
      <c r="K20" s="18">
        <f t="shared" si="1"/>
        <v>0</v>
      </c>
      <c r="L20" s="17">
        <f>L21+L25+L26+L27</f>
        <v>418900.1</v>
      </c>
      <c r="M20" s="17">
        <f>M21+M25+M26+M27</f>
        <v>254919.69999999998</v>
      </c>
      <c r="N20" s="17">
        <f>N21+N25+N26+N27</f>
        <v>418900.1</v>
      </c>
      <c r="O20" s="17">
        <f>O21+O25+O26+O27</f>
        <v>418900.1</v>
      </c>
      <c r="P20" s="18">
        <f t="shared" si="2"/>
        <v>0</v>
      </c>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row>
    <row r="21" spans="1:251" s="34" customFormat="1" ht="31.5" x14ac:dyDescent="0.25">
      <c r="A21" s="15" t="s">
        <v>41</v>
      </c>
      <c r="B21" s="16" t="s">
        <v>42</v>
      </c>
      <c r="C21" s="17">
        <f>C22+C23+C24</f>
        <v>342359.6</v>
      </c>
      <c r="D21" s="17">
        <f>D22+D23+D24</f>
        <v>342359.6</v>
      </c>
      <c r="E21" s="17">
        <f>E22+E23+E24</f>
        <v>342359.6</v>
      </c>
      <c r="F21" s="18">
        <f t="shared" si="0"/>
        <v>0</v>
      </c>
      <c r="G21" s="17"/>
      <c r="H21" s="17">
        <f>H22+H23+H24</f>
        <v>349262.39999999997</v>
      </c>
      <c r="I21" s="17">
        <f>I22+I23+I24</f>
        <v>349262.39999999997</v>
      </c>
      <c r="J21" s="17">
        <f>J22+J23+J24</f>
        <v>349262.39999999997</v>
      </c>
      <c r="K21" s="18">
        <f t="shared" si="1"/>
        <v>0</v>
      </c>
      <c r="L21" s="17">
        <f>L22+L23+L24</f>
        <v>389572.5</v>
      </c>
      <c r="M21" s="17">
        <v>246058.1</v>
      </c>
      <c r="N21" s="17">
        <f>N22+N23+N24</f>
        <v>389572.5</v>
      </c>
      <c r="O21" s="17">
        <f>O22+O23+O24</f>
        <v>389572.5</v>
      </c>
      <c r="P21" s="18">
        <f t="shared" si="2"/>
        <v>0</v>
      </c>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row>
    <row r="22" spans="1:251" s="34" customFormat="1" ht="31.5" x14ac:dyDescent="0.25">
      <c r="A22" s="13" t="s">
        <v>43</v>
      </c>
      <c r="B22" s="35" t="s">
        <v>44</v>
      </c>
      <c r="C22" s="18">
        <v>282300</v>
      </c>
      <c r="D22" s="18">
        <v>282300</v>
      </c>
      <c r="E22" s="18">
        <v>282300</v>
      </c>
      <c r="F22" s="18">
        <f t="shared" si="0"/>
        <v>0</v>
      </c>
      <c r="G22" s="17"/>
      <c r="H22" s="18">
        <v>289095.09999999998</v>
      </c>
      <c r="I22" s="18">
        <v>289095.09999999998</v>
      </c>
      <c r="J22" s="18">
        <v>289095.09999999998</v>
      </c>
      <c r="K22" s="18">
        <f t="shared" si="1"/>
        <v>0</v>
      </c>
      <c r="L22" s="18">
        <v>324514.90000000002</v>
      </c>
      <c r="M22" s="18"/>
      <c r="N22" s="18">
        <v>324514.90000000002</v>
      </c>
      <c r="O22" s="18">
        <v>324514.90000000002</v>
      </c>
      <c r="P22" s="18">
        <f t="shared" si="2"/>
        <v>0</v>
      </c>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row>
    <row r="23" spans="1:251" ht="47.25" x14ac:dyDescent="0.25">
      <c r="A23" s="13" t="s">
        <v>45</v>
      </c>
      <c r="B23" s="35" t="s">
        <v>46</v>
      </c>
      <c r="C23" s="18">
        <v>59.6</v>
      </c>
      <c r="D23" s="18">
        <v>59.6</v>
      </c>
      <c r="E23" s="18">
        <v>59.6</v>
      </c>
      <c r="F23" s="18">
        <f t="shared" si="0"/>
        <v>0</v>
      </c>
      <c r="G23" s="17"/>
      <c r="H23" s="18">
        <v>67.3</v>
      </c>
      <c r="I23" s="18">
        <v>67.3</v>
      </c>
      <c r="J23" s="18">
        <v>67.3</v>
      </c>
      <c r="K23" s="18">
        <f t="shared" si="1"/>
        <v>0</v>
      </c>
      <c r="L23" s="18">
        <v>57.6</v>
      </c>
      <c r="M23" s="18"/>
      <c r="N23" s="18">
        <v>57.6</v>
      </c>
      <c r="O23" s="18">
        <v>57.6</v>
      </c>
      <c r="P23" s="18">
        <f t="shared" si="2"/>
        <v>0</v>
      </c>
    </row>
    <row r="24" spans="1:251" ht="63" x14ac:dyDescent="0.25">
      <c r="A24" s="13" t="s">
        <v>47</v>
      </c>
      <c r="B24" s="35" t="s">
        <v>48</v>
      </c>
      <c r="C24" s="18">
        <v>60000</v>
      </c>
      <c r="D24" s="18">
        <v>60000</v>
      </c>
      <c r="E24" s="18">
        <v>60000</v>
      </c>
      <c r="F24" s="18">
        <f t="shared" si="0"/>
        <v>0</v>
      </c>
      <c r="G24" s="17"/>
      <c r="H24" s="18">
        <v>60100</v>
      </c>
      <c r="I24" s="18">
        <v>60100</v>
      </c>
      <c r="J24" s="18">
        <v>60100</v>
      </c>
      <c r="K24" s="18">
        <f t="shared" si="1"/>
        <v>0</v>
      </c>
      <c r="L24" s="18">
        <v>65000</v>
      </c>
      <c r="M24" s="18"/>
      <c r="N24" s="18">
        <v>65000</v>
      </c>
      <c r="O24" s="18">
        <v>65000</v>
      </c>
      <c r="P24" s="18">
        <f t="shared" si="2"/>
        <v>0</v>
      </c>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row>
    <row r="25" spans="1:251" ht="31.5" x14ac:dyDescent="0.25">
      <c r="A25" s="13" t="s">
        <v>49</v>
      </c>
      <c r="B25" s="35" t="s">
        <v>50</v>
      </c>
      <c r="C25" s="18">
        <v>850</v>
      </c>
      <c r="D25" s="18">
        <v>850</v>
      </c>
      <c r="E25" s="18">
        <v>850</v>
      </c>
      <c r="F25" s="18">
        <f t="shared" si="0"/>
        <v>0</v>
      </c>
      <c r="G25" s="17"/>
      <c r="H25" s="18">
        <v>200</v>
      </c>
      <c r="I25" s="18">
        <v>200</v>
      </c>
      <c r="J25" s="18">
        <v>200</v>
      </c>
      <c r="K25" s="18">
        <f t="shared" si="1"/>
        <v>0</v>
      </c>
      <c r="L25" s="18">
        <v>150</v>
      </c>
      <c r="M25" s="18">
        <v>936</v>
      </c>
      <c r="N25" s="18">
        <v>150</v>
      </c>
      <c r="O25" s="18">
        <v>150</v>
      </c>
      <c r="P25" s="18">
        <f t="shared" si="2"/>
        <v>0</v>
      </c>
    </row>
    <row r="26" spans="1:251" s="28" customFormat="1" ht="15.75" x14ac:dyDescent="0.25">
      <c r="A26" s="13" t="s">
        <v>51</v>
      </c>
      <c r="B26" s="35" t="s">
        <v>52</v>
      </c>
      <c r="C26" s="18">
        <v>147.6</v>
      </c>
      <c r="D26" s="18">
        <v>147.6</v>
      </c>
      <c r="E26" s="18">
        <v>147.6</v>
      </c>
      <c r="F26" s="18">
        <f t="shared" si="0"/>
        <v>0</v>
      </c>
      <c r="G26" s="17"/>
      <c r="H26" s="18">
        <v>232.9</v>
      </c>
      <c r="I26" s="18">
        <v>232.9</v>
      </c>
      <c r="J26" s="18">
        <v>232.9</v>
      </c>
      <c r="K26" s="18">
        <f t="shared" si="1"/>
        <v>0</v>
      </c>
      <c r="L26" s="18">
        <v>327.60000000000002</v>
      </c>
      <c r="M26" s="18">
        <v>407.3</v>
      </c>
      <c r="N26" s="18">
        <v>327.60000000000002</v>
      </c>
      <c r="O26" s="18">
        <v>327.60000000000002</v>
      </c>
      <c r="P26" s="18">
        <f t="shared" si="2"/>
        <v>0</v>
      </c>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row>
    <row r="27" spans="1:251" ht="31.5" x14ac:dyDescent="0.25">
      <c r="A27" s="13" t="s">
        <v>53</v>
      </c>
      <c r="B27" s="35" t="s">
        <v>54</v>
      </c>
      <c r="C27" s="18">
        <v>26560.400000000001</v>
      </c>
      <c r="D27" s="18">
        <v>26560.400000000001</v>
      </c>
      <c r="E27" s="18">
        <v>26560.400000000001</v>
      </c>
      <c r="F27" s="18">
        <f t="shared" si="0"/>
        <v>0</v>
      </c>
      <c r="G27" s="17"/>
      <c r="H27" s="18">
        <v>28800</v>
      </c>
      <c r="I27" s="18">
        <v>28800</v>
      </c>
      <c r="J27" s="18">
        <v>28800</v>
      </c>
      <c r="K27" s="18">
        <f t="shared" si="1"/>
        <v>0</v>
      </c>
      <c r="L27" s="18">
        <v>28850</v>
      </c>
      <c r="M27" s="18">
        <v>7518.3</v>
      </c>
      <c r="N27" s="18">
        <v>28850</v>
      </c>
      <c r="O27" s="18">
        <v>28850</v>
      </c>
      <c r="P27" s="18">
        <f t="shared" si="2"/>
        <v>0</v>
      </c>
    </row>
    <row r="28" spans="1:251" s="28" customFormat="1" ht="15.75" x14ac:dyDescent="0.25">
      <c r="A28" s="15" t="s">
        <v>55</v>
      </c>
      <c r="B28" s="36" t="s">
        <v>56</v>
      </c>
      <c r="C28" s="17">
        <f>C29+C30</f>
        <v>167356.29999999999</v>
      </c>
      <c r="D28" s="17">
        <f>D29+D30</f>
        <v>167356.29999999999</v>
      </c>
      <c r="E28" s="17">
        <f>E29+E30</f>
        <v>167356.29999999999</v>
      </c>
      <c r="F28" s="18">
        <f t="shared" si="0"/>
        <v>0</v>
      </c>
      <c r="G28" s="17"/>
      <c r="H28" s="17">
        <f>H29+H30</f>
        <v>167742.39999999999</v>
      </c>
      <c r="I28" s="17">
        <f>I29+I30</f>
        <v>167742.39999999999</v>
      </c>
      <c r="J28" s="17">
        <f>J29+J30</f>
        <v>167742.39999999999</v>
      </c>
      <c r="K28" s="18">
        <f t="shared" si="1"/>
        <v>0</v>
      </c>
      <c r="L28" s="17">
        <f>L29+L30</f>
        <v>168130.9</v>
      </c>
      <c r="M28" s="17">
        <f>M29+M30</f>
        <v>218427.8</v>
      </c>
      <c r="N28" s="17">
        <f>N29+N30</f>
        <v>168130.9</v>
      </c>
      <c r="O28" s="17">
        <f>O29+O30</f>
        <v>168130.9</v>
      </c>
      <c r="P28" s="18">
        <f t="shared" si="2"/>
        <v>0</v>
      </c>
    </row>
    <row r="29" spans="1:251" s="28" customFormat="1" ht="47.25" x14ac:dyDescent="0.25">
      <c r="A29" s="13" t="s">
        <v>57</v>
      </c>
      <c r="B29" s="35" t="s">
        <v>58</v>
      </c>
      <c r="C29" s="18">
        <v>64356.3</v>
      </c>
      <c r="D29" s="18">
        <v>64356.3</v>
      </c>
      <c r="E29" s="18">
        <v>64356.3</v>
      </c>
      <c r="F29" s="18">
        <f t="shared" si="0"/>
        <v>0</v>
      </c>
      <c r="G29" s="17"/>
      <c r="H29" s="18">
        <v>64742.400000000001</v>
      </c>
      <c r="I29" s="18">
        <v>64742.400000000001</v>
      </c>
      <c r="J29" s="18">
        <v>64742.400000000001</v>
      </c>
      <c r="K29" s="18">
        <f t="shared" si="1"/>
        <v>0</v>
      </c>
      <c r="L29" s="18">
        <v>65130.9</v>
      </c>
      <c r="M29" s="18">
        <v>63946.8</v>
      </c>
      <c r="N29" s="18">
        <v>65130.9</v>
      </c>
      <c r="O29" s="18">
        <v>65130.9</v>
      </c>
      <c r="P29" s="18">
        <f t="shared" si="2"/>
        <v>0</v>
      </c>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row>
    <row r="30" spans="1:251" s="28" customFormat="1" ht="15.75" x14ac:dyDescent="0.25">
      <c r="A30" s="13" t="s">
        <v>59</v>
      </c>
      <c r="B30" s="16" t="s">
        <v>60</v>
      </c>
      <c r="C30" s="17">
        <f>C31+C32</f>
        <v>103000</v>
      </c>
      <c r="D30" s="17">
        <f>D31+D32</f>
        <v>103000</v>
      </c>
      <c r="E30" s="17">
        <f>E31+E32</f>
        <v>103000</v>
      </c>
      <c r="F30" s="18">
        <f t="shared" si="0"/>
        <v>0</v>
      </c>
      <c r="G30" s="17"/>
      <c r="H30" s="17">
        <f>H31+H32</f>
        <v>103000</v>
      </c>
      <c r="I30" s="17">
        <f>I31+I32</f>
        <v>103000</v>
      </c>
      <c r="J30" s="17">
        <f>J31+J32</f>
        <v>103000</v>
      </c>
      <c r="K30" s="18">
        <f t="shared" si="1"/>
        <v>0</v>
      </c>
      <c r="L30" s="17">
        <f>L31+L32</f>
        <v>103000</v>
      </c>
      <c r="M30" s="17">
        <v>154481</v>
      </c>
      <c r="N30" s="17">
        <f>N31+N32</f>
        <v>103000</v>
      </c>
      <c r="O30" s="17">
        <f>O31+O32</f>
        <v>103000</v>
      </c>
      <c r="P30" s="18">
        <f t="shared" si="2"/>
        <v>0</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row>
    <row r="31" spans="1:251" s="28" customFormat="1" ht="31.5" x14ac:dyDescent="0.25">
      <c r="A31" s="13" t="s">
        <v>61</v>
      </c>
      <c r="B31" s="35" t="s">
        <v>62</v>
      </c>
      <c r="C31" s="18">
        <v>90000</v>
      </c>
      <c r="D31" s="18">
        <v>90000</v>
      </c>
      <c r="E31" s="18">
        <v>90000</v>
      </c>
      <c r="F31" s="18">
        <f t="shared" si="0"/>
        <v>0</v>
      </c>
      <c r="G31" s="17"/>
      <c r="H31" s="18">
        <v>90000</v>
      </c>
      <c r="I31" s="18">
        <v>90000</v>
      </c>
      <c r="J31" s="18">
        <v>90000</v>
      </c>
      <c r="K31" s="18">
        <f t="shared" si="1"/>
        <v>0</v>
      </c>
      <c r="L31" s="18">
        <v>90000</v>
      </c>
      <c r="M31" s="18"/>
      <c r="N31" s="18">
        <v>90000</v>
      </c>
      <c r="O31" s="18">
        <v>90000</v>
      </c>
      <c r="P31" s="18">
        <f t="shared" si="2"/>
        <v>0</v>
      </c>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row>
    <row r="32" spans="1:251" s="28" customFormat="1" ht="31.5" x14ac:dyDescent="0.25">
      <c r="A32" s="13" t="s">
        <v>63</v>
      </c>
      <c r="B32" s="35" t="s">
        <v>64</v>
      </c>
      <c r="C32" s="18">
        <v>13000</v>
      </c>
      <c r="D32" s="18">
        <v>13000</v>
      </c>
      <c r="E32" s="18">
        <v>13000</v>
      </c>
      <c r="F32" s="18">
        <f t="shared" si="0"/>
        <v>0</v>
      </c>
      <c r="G32" s="17"/>
      <c r="H32" s="18">
        <v>13000</v>
      </c>
      <c r="I32" s="18">
        <v>13000</v>
      </c>
      <c r="J32" s="18">
        <v>13000</v>
      </c>
      <c r="K32" s="18">
        <f t="shared" si="1"/>
        <v>0</v>
      </c>
      <c r="L32" s="18">
        <v>13000</v>
      </c>
      <c r="M32" s="18"/>
      <c r="N32" s="18">
        <v>13000</v>
      </c>
      <c r="O32" s="18">
        <v>13000</v>
      </c>
      <c r="P32" s="18">
        <f t="shared" si="2"/>
        <v>0</v>
      </c>
    </row>
    <row r="33" spans="1:251" ht="15.75" x14ac:dyDescent="0.25">
      <c r="A33" s="15" t="s">
        <v>65</v>
      </c>
      <c r="B33" s="16" t="s">
        <v>66</v>
      </c>
      <c r="C33" s="17">
        <f>SUM(C34:C36)</f>
        <v>24962.3</v>
      </c>
      <c r="D33" s="17">
        <f>SUM(D34:D36)</f>
        <v>24962.3</v>
      </c>
      <c r="E33" s="17">
        <f>SUM(E34:E36)</f>
        <v>24962.3</v>
      </c>
      <c r="F33" s="18">
        <f t="shared" si="0"/>
        <v>0</v>
      </c>
      <c r="G33" s="17"/>
      <c r="H33" s="17">
        <f>SUM(H34:H36)</f>
        <v>25732.400000000001</v>
      </c>
      <c r="I33" s="17">
        <f>SUM(I34:I36)</f>
        <v>25732.400000000001</v>
      </c>
      <c r="J33" s="17">
        <f>SUM(J34:J36)</f>
        <v>25732.400000000001</v>
      </c>
      <c r="K33" s="18">
        <f t="shared" si="1"/>
        <v>0</v>
      </c>
      <c r="L33" s="17">
        <f>SUM(L34:L36)</f>
        <v>25707.4</v>
      </c>
      <c r="M33" s="17">
        <v>22030.7</v>
      </c>
      <c r="N33" s="17">
        <f>SUM(N34:N36)</f>
        <v>25707.4</v>
      </c>
      <c r="O33" s="17">
        <f>SUM(O34:O36)</f>
        <v>25707.4</v>
      </c>
      <c r="P33" s="18">
        <f t="shared" si="2"/>
        <v>0</v>
      </c>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row>
    <row r="34" spans="1:251" ht="47.25" x14ac:dyDescent="0.25">
      <c r="A34" s="13" t="s">
        <v>67</v>
      </c>
      <c r="B34" s="35" t="s">
        <v>68</v>
      </c>
      <c r="C34" s="18">
        <v>24776.5</v>
      </c>
      <c r="D34" s="18">
        <v>24776.5</v>
      </c>
      <c r="E34" s="18">
        <v>24776.5</v>
      </c>
      <c r="F34" s="18">
        <f t="shared" si="0"/>
        <v>0</v>
      </c>
      <c r="G34" s="17"/>
      <c r="H34" s="18">
        <v>25650</v>
      </c>
      <c r="I34" s="18">
        <v>25650</v>
      </c>
      <c r="J34" s="18">
        <v>25650</v>
      </c>
      <c r="K34" s="18">
        <f t="shared" si="1"/>
        <v>0</v>
      </c>
      <c r="L34" s="18">
        <v>25650</v>
      </c>
      <c r="M34" s="18"/>
      <c r="N34" s="18">
        <v>25650</v>
      </c>
      <c r="O34" s="18">
        <v>25650</v>
      </c>
      <c r="P34" s="18">
        <f t="shared" si="2"/>
        <v>0</v>
      </c>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row>
    <row r="35" spans="1:251" s="34" customFormat="1" ht="31.5" x14ac:dyDescent="0.25">
      <c r="A35" s="13" t="s">
        <v>69</v>
      </c>
      <c r="B35" s="35" t="s">
        <v>70</v>
      </c>
      <c r="C35" s="18">
        <v>165</v>
      </c>
      <c r="D35" s="18">
        <v>165</v>
      </c>
      <c r="E35" s="18">
        <v>165</v>
      </c>
      <c r="F35" s="18">
        <f t="shared" si="0"/>
        <v>0</v>
      </c>
      <c r="G35" s="17"/>
      <c r="H35" s="18">
        <v>60</v>
      </c>
      <c r="I35" s="18">
        <v>60</v>
      </c>
      <c r="J35" s="18">
        <v>60</v>
      </c>
      <c r="K35" s="18">
        <f t="shared" si="1"/>
        <v>0</v>
      </c>
      <c r="L35" s="18">
        <v>35</v>
      </c>
      <c r="M35" s="18"/>
      <c r="N35" s="18">
        <v>35</v>
      </c>
      <c r="O35" s="18">
        <v>35</v>
      </c>
      <c r="P35" s="18">
        <f t="shared" si="2"/>
        <v>0</v>
      </c>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ht="94.5" x14ac:dyDescent="0.25">
      <c r="A36" s="13" t="s">
        <v>71</v>
      </c>
      <c r="B36" s="35" t="s">
        <v>72</v>
      </c>
      <c r="C36" s="18">
        <v>20.8</v>
      </c>
      <c r="D36" s="18">
        <v>20.8</v>
      </c>
      <c r="E36" s="18">
        <v>20.8</v>
      </c>
      <c r="F36" s="18">
        <f t="shared" si="0"/>
        <v>0</v>
      </c>
      <c r="G36" s="17"/>
      <c r="H36" s="18">
        <v>22.4</v>
      </c>
      <c r="I36" s="18">
        <v>22.4</v>
      </c>
      <c r="J36" s="18">
        <v>22.4</v>
      </c>
      <c r="K36" s="18">
        <f t="shared" si="1"/>
        <v>0</v>
      </c>
      <c r="L36" s="18">
        <v>22.4</v>
      </c>
      <c r="M36" s="18"/>
      <c r="N36" s="18">
        <v>22.4</v>
      </c>
      <c r="O36" s="18">
        <v>22.4</v>
      </c>
      <c r="P36" s="18">
        <f t="shared" si="2"/>
        <v>0</v>
      </c>
    </row>
    <row r="37" spans="1:251" ht="15.75" x14ac:dyDescent="0.25">
      <c r="A37" s="37" t="s">
        <v>73</v>
      </c>
      <c r="B37" s="38"/>
      <c r="C37" s="17">
        <f>C7+C15+C20+C28+C33</f>
        <v>1786402.4</v>
      </c>
      <c r="D37" s="17">
        <f>D7+D15+D20+D28+D33</f>
        <v>1786402.4</v>
      </c>
      <c r="E37" s="17">
        <f>E7+E15+E20+E28+E33</f>
        <v>1786402.4</v>
      </c>
      <c r="F37" s="18">
        <f t="shared" si="0"/>
        <v>0</v>
      </c>
      <c r="G37" s="17"/>
      <c r="H37" s="17">
        <f>H7+H15+H20+H28+H33</f>
        <v>1873112.2999999998</v>
      </c>
      <c r="I37" s="17">
        <f>I7+I15+I20+I28+I33</f>
        <v>1873112.2999999998</v>
      </c>
      <c r="J37" s="17">
        <f>J7+J15+J20+J28+J33</f>
        <v>1873112.2999999998</v>
      </c>
      <c r="K37" s="18">
        <f t="shared" si="1"/>
        <v>0</v>
      </c>
      <c r="L37" s="17">
        <f>L7+L15+L20+L28+L33</f>
        <v>1969809.2999999998</v>
      </c>
      <c r="M37" s="17">
        <f>M7+M15+M20+M28+M33</f>
        <v>1623545.9999999998</v>
      </c>
      <c r="N37" s="17">
        <f>N7+N15+N20+N28+N33</f>
        <v>1969809.2999999998</v>
      </c>
      <c r="O37" s="17">
        <f>O7+O15+O20+O28+O33</f>
        <v>1969809.2999999998</v>
      </c>
      <c r="P37" s="18">
        <f t="shared" si="2"/>
        <v>0</v>
      </c>
    </row>
    <row r="38" spans="1:251" s="34" customFormat="1" ht="31.5" x14ac:dyDescent="0.25">
      <c r="A38" s="15" t="s">
        <v>74</v>
      </c>
      <c r="B38" s="36" t="s">
        <v>75</v>
      </c>
      <c r="C38" s="17">
        <f>SUM(C39:C47)</f>
        <v>79813.899999999994</v>
      </c>
      <c r="D38" s="17">
        <f>SUM(D39:D47)</f>
        <v>79813.899999999994</v>
      </c>
      <c r="E38" s="17">
        <f>SUM(E39:E47)</f>
        <v>79813.899999999994</v>
      </c>
      <c r="F38" s="18">
        <f t="shared" si="0"/>
        <v>0</v>
      </c>
      <c r="G38" s="17"/>
      <c r="H38" s="17">
        <f>SUM(H39:H47)</f>
        <v>79657.899999999994</v>
      </c>
      <c r="I38" s="17">
        <f>SUM(I39:I47)</f>
        <v>79657.899999999994</v>
      </c>
      <c r="J38" s="17">
        <f>SUM(J39:J47)</f>
        <v>79657.899999999994</v>
      </c>
      <c r="K38" s="18">
        <f t="shared" si="1"/>
        <v>0</v>
      </c>
      <c r="L38" s="17">
        <f>SUM(L39:L47)</f>
        <v>79554.799999999988</v>
      </c>
      <c r="M38" s="39">
        <f>SUM(M39:M47)</f>
        <v>72142.7</v>
      </c>
      <c r="N38" s="17">
        <f>SUM(N39:N47)</f>
        <v>79554.799999999988</v>
      </c>
      <c r="O38" s="17">
        <f>SUM(O39:O47)</f>
        <v>79554.799999999988</v>
      </c>
      <c r="P38" s="18">
        <f t="shared" si="2"/>
        <v>0</v>
      </c>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row>
    <row r="39" spans="1:251" s="34" customFormat="1" ht="78.75" x14ac:dyDescent="0.25">
      <c r="A39" s="40" t="s">
        <v>76</v>
      </c>
      <c r="B39" s="41" t="s">
        <v>77</v>
      </c>
      <c r="C39" s="18">
        <v>52571.9</v>
      </c>
      <c r="D39" s="18">
        <v>52571.9</v>
      </c>
      <c r="E39" s="18">
        <v>52571.9</v>
      </c>
      <c r="F39" s="18">
        <f t="shared" si="0"/>
        <v>0</v>
      </c>
      <c r="G39" s="17"/>
      <c r="H39" s="18">
        <v>52571.9</v>
      </c>
      <c r="I39" s="18">
        <v>52571.9</v>
      </c>
      <c r="J39" s="18">
        <v>52571.9</v>
      </c>
      <c r="K39" s="18">
        <f t="shared" si="1"/>
        <v>0</v>
      </c>
      <c r="L39" s="18">
        <v>52571.9</v>
      </c>
      <c r="M39" s="18">
        <v>45288.7</v>
      </c>
      <c r="N39" s="18">
        <v>52571.9</v>
      </c>
      <c r="O39" s="18">
        <v>52571.9</v>
      </c>
      <c r="P39" s="18">
        <f t="shared" si="2"/>
        <v>0</v>
      </c>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row>
    <row r="40" spans="1:251" s="34" customFormat="1" ht="78.75" x14ac:dyDescent="0.25">
      <c r="A40" s="40" t="s">
        <v>78</v>
      </c>
      <c r="B40" s="41" t="s">
        <v>79</v>
      </c>
      <c r="C40" s="18">
        <v>8257.2000000000007</v>
      </c>
      <c r="D40" s="18">
        <v>8257.2000000000007</v>
      </c>
      <c r="E40" s="18">
        <v>8257.2000000000007</v>
      </c>
      <c r="F40" s="18">
        <f t="shared" si="0"/>
        <v>0</v>
      </c>
      <c r="G40" s="17"/>
      <c r="H40" s="18">
        <v>8257.2000000000007</v>
      </c>
      <c r="I40" s="18">
        <v>8257.2000000000007</v>
      </c>
      <c r="J40" s="18">
        <v>8257.2000000000007</v>
      </c>
      <c r="K40" s="18">
        <f t="shared" si="1"/>
        <v>0</v>
      </c>
      <c r="L40" s="18">
        <v>8257.2000000000007</v>
      </c>
      <c r="M40" s="18">
        <v>8104.3</v>
      </c>
      <c r="N40" s="18">
        <v>8257.2000000000007</v>
      </c>
      <c r="O40" s="18">
        <v>8257.2000000000007</v>
      </c>
      <c r="P40" s="18">
        <f t="shared" si="2"/>
        <v>0</v>
      </c>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row>
    <row r="41" spans="1:251" s="28" customFormat="1" ht="69" customHeight="1" x14ac:dyDescent="0.25">
      <c r="A41" s="40" t="s">
        <v>80</v>
      </c>
      <c r="B41" s="41" t="s">
        <v>81</v>
      </c>
      <c r="C41" s="18">
        <v>263.39999999999998</v>
      </c>
      <c r="D41" s="18">
        <v>263.39999999999998</v>
      </c>
      <c r="E41" s="18">
        <v>263.39999999999998</v>
      </c>
      <c r="F41" s="18">
        <f t="shared" si="0"/>
        <v>0</v>
      </c>
      <c r="G41" s="17"/>
      <c r="H41" s="18">
        <v>263.39999999999998</v>
      </c>
      <c r="I41" s="18">
        <v>263.39999999999998</v>
      </c>
      <c r="J41" s="18">
        <v>263.39999999999998</v>
      </c>
      <c r="K41" s="18">
        <f t="shared" si="1"/>
        <v>0</v>
      </c>
      <c r="L41" s="18">
        <v>263.39999999999998</v>
      </c>
      <c r="M41" s="18">
        <v>14.9</v>
      </c>
      <c r="N41" s="18">
        <v>263.39999999999998</v>
      </c>
      <c r="O41" s="18">
        <v>263.39999999999998</v>
      </c>
      <c r="P41" s="18">
        <f t="shared" si="2"/>
        <v>0</v>
      </c>
    </row>
    <row r="42" spans="1:251" s="28" customFormat="1" ht="68.25" customHeight="1" x14ac:dyDescent="0.25">
      <c r="A42" s="40" t="s">
        <v>82</v>
      </c>
      <c r="B42" s="41" t="s">
        <v>81</v>
      </c>
      <c r="C42" s="18">
        <v>11.2</v>
      </c>
      <c r="D42" s="18">
        <v>11.2</v>
      </c>
      <c r="E42" s="18">
        <v>11.2</v>
      </c>
      <c r="F42" s="18">
        <f t="shared" si="0"/>
        <v>0</v>
      </c>
      <c r="G42" s="17"/>
      <c r="H42" s="18">
        <v>11.2</v>
      </c>
      <c r="I42" s="18">
        <v>11.2</v>
      </c>
      <c r="J42" s="18">
        <v>11.2</v>
      </c>
      <c r="K42" s="18">
        <f t="shared" si="1"/>
        <v>0</v>
      </c>
      <c r="L42" s="18">
        <v>11.2</v>
      </c>
      <c r="M42" s="18"/>
      <c r="N42" s="18">
        <v>11.2</v>
      </c>
      <c r="O42" s="18">
        <v>11.2</v>
      </c>
      <c r="P42" s="18">
        <f t="shared" si="2"/>
        <v>0</v>
      </c>
    </row>
    <row r="43" spans="1:251" s="28" customFormat="1" ht="68.25" customHeight="1" x14ac:dyDescent="0.25">
      <c r="A43" s="40" t="s">
        <v>83</v>
      </c>
      <c r="B43" s="41" t="s">
        <v>81</v>
      </c>
      <c r="C43" s="18">
        <v>787</v>
      </c>
      <c r="D43" s="18">
        <v>787</v>
      </c>
      <c r="E43" s="18">
        <v>787</v>
      </c>
      <c r="F43" s="18">
        <f t="shared" si="0"/>
        <v>0</v>
      </c>
      <c r="G43" s="17"/>
      <c r="H43" s="18">
        <v>787</v>
      </c>
      <c r="I43" s="18">
        <v>787</v>
      </c>
      <c r="J43" s="18">
        <v>787</v>
      </c>
      <c r="K43" s="18">
        <f t="shared" si="1"/>
        <v>0</v>
      </c>
      <c r="L43" s="18">
        <v>787</v>
      </c>
      <c r="M43" s="18">
        <v>787</v>
      </c>
      <c r="N43" s="18">
        <v>787</v>
      </c>
      <c r="O43" s="18">
        <v>787</v>
      </c>
      <c r="P43" s="18">
        <f t="shared" si="2"/>
        <v>0</v>
      </c>
    </row>
    <row r="44" spans="1:251" s="28" customFormat="1" ht="78.75" x14ac:dyDescent="0.25">
      <c r="A44" s="40" t="s">
        <v>84</v>
      </c>
      <c r="B44" s="41" t="s">
        <v>81</v>
      </c>
      <c r="C44" s="18">
        <v>176.2</v>
      </c>
      <c r="D44" s="18">
        <v>176.2</v>
      </c>
      <c r="E44" s="18">
        <v>176.2</v>
      </c>
      <c r="F44" s="18">
        <f t="shared" si="0"/>
        <v>0</v>
      </c>
      <c r="G44" s="17"/>
      <c r="H44" s="18">
        <v>176.2</v>
      </c>
      <c r="I44" s="18">
        <v>176.2</v>
      </c>
      <c r="J44" s="18">
        <v>176.2</v>
      </c>
      <c r="K44" s="18">
        <f t="shared" si="1"/>
        <v>0</v>
      </c>
      <c r="L44" s="18">
        <v>176.2</v>
      </c>
      <c r="M44" s="18">
        <v>205</v>
      </c>
      <c r="N44" s="18">
        <v>176.2</v>
      </c>
      <c r="O44" s="18">
        <v>176.2</v>
      </c>
      <c r="P44" s="18">
        <f t="shared" si="2"/>
        <v>0</v>
      </c>
    </row>
    <row r="45" spans="1:251" s="28" customFormat="1" ht="31.5" x14ac:dyDescent="0.25">
      <c r="A45" s="40" t="s">
        <v>85</v>
      </c>
      <c r="B45" s="42" t="s">
        <v>86</v>
      </c>
      <c r="C45" s="18">
        <v>8920</v>
      </c>
      <c r="D45" s="18">
        <v>8920</v>
      </c>
      <c r="E45" s="18">
        <v>8920</v>
      </c>
      <c r="F45" s="18">
        <f t="shared" si="0"/>
        <v>0</v>
      </c>
      <c r="G45" s="17"/>
      <c r="H45" s="18">
        <v>8920</v>
      </c>
      <c r="I45" s="18">
        <v>8920</v>
      </c>
      <c r="J45" s="18">
        <v>8920</v>
      </c>
      <c r="K45" s="18">
        <f t="shared" si="1"/>
        <v>0</v>
      </c>
      <c r="L45" s="18">
        <v>8920</v>
      </c>
      <c r="M45" s="18">
        <v>9317.9</v>
      </c>
      <c r="N45" s="18">
        <v>8920</v>
      </c>
      <c r="O45" s="18">
        <v>8920</v>
      </c>
      <c r="P45" s="18">
        <f t="shared" si="2"/>
        <v>0</v>
      </c>
    </row>
    <row r="46" spans="1:251" s="28" customFormat="1" ht="47.25" x14ac:dyDescent="0.25">
      <c r="A46" s="40" t="s">
        <v>87</v>
      </c>
      <c r="B46" s="41" t="s">
        <v>88</v>
      </c>
      <c r="C46" s="18">
        <v>330</v>
      </c>
      <c r="D46" s="18">
        <v>330</v>
      </c>
      <c r="E46" s="18">
        <v>330</v>
      </c>
      <c r="F46" s="18">
        <f t="shared" si="0"/>
        <v>0</v>
      </c>
      <c r="G46" s="17"/>
      <c r="H46" s="18">
        <v>330</v>
      </c>
      <c r="I46" s="18">
        <v>330</v>
      </c>
      <c r="J46" s="18">
        <v>330</v>
      </c>
      <c r="K46" s="18">
        <f t="shared" si="1"/>
        <v>0</v>
      </c>
      <c r="L46" s="18">
        <v>330</v>
      </c>
      <c r="M46" s="18">
        <v>325</v>
      </c>
      <c r="N46" s="18">
        <v>330</v>
      </c>
      <c r="O46" s="18">
        <v>330</v>
      </c>
      <c r="P46" s="18">
        <f t="shared" si="2"/>
        <v>0</v>
      </c>
    </row>
    <row r="47" spans="1:251" s="28" customFormat="1" ht="78.75" x14ac:dyDescent="0.25">
      <c r="A47" s="40" t="s">
        <v>89</v>
      </c>
      <c r="B47" s="35" t="s">
        <v>90</v>
      </c>
      <c r="C47" s="18">
        <v>8497</v>
      </c>
      <c r="D47" s="18">
        <v>8497</v>
      </c>
      <c r="E47" s="18">
        <v>8497</v>
      </c>
      <c r="F47" s="18">
        <f t="shared" si="0"/>
        <v>0</v>
      </c>
      <c r="G47" s="17"/>
      <c r="H47" s="18">
        <v>8341</v>
      </c>
      <c r="I47" s="18">
        <v>8341</v>
      </c>
      <c r="J47" s="18">
        <v>8341</v>
      </c>
      <c r="K47" s="18">
        <f t="shared" si="1"/>
        <v>0</v>
      </c>
      <c r="L47" s="18">
        <v>8237.9</v>
      </c>
      <c r="M47" s="18">
        <v>8099.9</v>
      </c>
      <c r="N47" s="18">
        <v>8237.9</v>
      </c>
      <c r="O47" s="18">
        <v>8237.9</v>
      </c>
      <c r="P47" s="18">
        <f t="shared" si="2"/>
        <v>0</v>
      </c>
    </row>
    <row r="48" spans="1:251" s="28" customFormat="1" ht="15.75" x14ac:dyDescent="0.25">
      <c r="A48" s="15" t="s">
        <v>91</v>
      </c>
      <c r="B48" s="16" t="s">
        <v>92</v>
      </c>
      <c r="C48" s="17">
        <f>SUM(C49:C51)</f>
        <v>3468.4</v>
      </c>
      <c r="D48" s="17">
        <f>SUM(D49:D51)</f>
        <v>3468.4</v>
      </c>
      <c r="E48" s="17">
        <f>SUM(E49:E51)</f>
        <v>3468.4</v>
      </c>
      <c r="F48" s="18">
        <f t="shared" si="0"/>
        <v>0</v>
      </c>
      <c r="G48" s="17"/>
      <c r="H48" s="17">
        <f>SUM(H49:H51)</f>
        <v>3607.1</v>
      </c>
      <c r="I48" s="17">
        <f>SUM(I49:I51)</f>
        <v>3607.1</v>
      </c>
      <c r="J48" s="17">
        <f>SUM(J49:J51)</f>
        <v>3607.1</v>
      </c>
      <c r="K48" s="18">
        <f t="shared" si="1"/>
        <v>0</v>
      </c>
      <c r="L48" s="17">
        <f>SUM(L49:L51)</f>
        <v>3751.4</v>
      </c>
      <c r="M48" s="17">
        <f>SUM(M49:M51)</f>
        <v>1384.6</v>
      </c>
      <c r="N48" s="17">
        <f>SUM(N49:N51)</f>
        <v>3751.4</v>
      </c>
      <c r="O48" s="17">
        <f>SUM(O49:O51)</f>
        <v>3751.4</v>
      </c>
      <c r="P48" s="18">
        <f t="shared" si="2"/>
        <v>0</v>
      </c>
    </row>
    <row r="49" spans="1:250" s="43" customFormat="1" ht="63" x14ac:dyDescent="0.2">
      <c r="A49" s="13" t="s">
        <v>93</v>
      </c>
      <c r="B49" s="35" t="s">
        <v>94</v>
      </c>
      <c r="C49" s="18">
        <v>1702.7</v>
      </c>
      <c r="D49" s="18">
        <v>1702.7</v>
      </c>
      <c r="E49" s="18">
        <v>1702.7</v>
      </c>
      <c r="F49" s="18">
        <f t="shared" si="0"/>
        <v>0</v>
      </c>
      <c r="G49" s="17"/>
      <c r="H49" s="18">
        <v>1770.8</v>
      </c>
      <c r="I49" s="18">
        <v>1770.8</v>
      </c>
      <c r="J49" s="18">
        <v>1770.8</v>
      </c>
      <c r="K49" s="18">
        <f t="shared" si="1"/>
        <v>0</v>
      </c>
      <c r="L49" s="18">
        <v>1841.7</v>
      </c>
      <c r="M49" s="18">
        <v>407</v>
      </c>
      <c r="N49" s="18">
        <v>1841.7</v>
      </c>
      <c r="O49" s="18">
        <v>1841.7</v>
      </c>
      <c r="P49" s="18">
        <f t="shared" si="2"/>
        <v>0</v>
      </c>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row>
    <row r="50" spans="1:250" s="43" customFormat="1" ht="63" x14ac:dyDescent="0.2">
      <c r="A50" s="13" t="s">
        <v>95</v>
      </c>
      <c r="B50" s="35" t="s">
        <v>96</v>
      </c>
      <c r="C50" s="18">
        <v>598.29999999999995</v>
      </c>
      <c r="D50" s="18">
        <v>598.29999999999995</v>
      </c>
      <c r="E50" s="18">
        <v>598.29999999999995</v>
      </c>
      <c r="F50" s="18">
        <f t="shared" si="0"/>
        <v>0</v>
      </c>
      <c r="G50" s="17"/>
      <c r="H50" s="18">
        <v>622.20000000000005</v>
      </c>
      <c r="I50" s="18">
        <v>622.20000000000005</v>
      </c>
      <c r="J50" s="18">
        <v>622.20000000000005</v>
      </c>
      <c r="K50" s="18">
        <f t="shared" si="1"/>
        <v>0</v>
      </c>
      <c r="L50" s="18">
        <v>647.1</v>
      </c>
      <c r="M50" s="18">
        <v>385.2</v>
      </c>
      <c r="N50" s="18">
        <v>647.1</v>
      </c>
      <c r="O50" s="18">
        <v>647.1</v>
      </c>
      <c r="P50" s="18">
        <f t="shared" si="2"/>
        <v>0</v>
      </c>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row>
    <row r="51" spans="1:250" s="43" customFormat="1" ht="63" x14ac:dyDescent="0.2">
      <c r="A51" s="13" t="s">
        <v>97</v>
      </c>
      <c r="B51" s="35" t="s">
        <v>98</v>
      </c>
      <c r="C51" s="18">
        <v>1167.4000000000001</v>
      </c>
      <c r="D51" s="18">
        <v>1167.4000000000001</v>
      </c>
      <c r="E51" s="18">
        <v>1167.4000000000001</v>
      </c>
      <c r="F51" s="18">
        <f t="shared" si="0"/>
        <v>0</v>
      </c>
      <c r="G51" s="17"/>
      <c r="H51" s="18">
        <v>1214.0999999999999</v>
      </c>
      <c r="I51" s="18">
        <v>1214.0999999999999</v>
      </c>
      <c r="J51" s="18">
        <v>1214.0999999999999</v>
      </c>
      <c r="K51" s="18">
        <f t="shared" si="1"/>
        <v>0</v>
      </c>
      <c r="L51" s="18">
        <v>1262.5999999999999</v>
      </c>
      <c r="M51" s="18">
        <v>592.4</v>
      </c>
      <c r="N51" s="18">
        <v>1262.5999999999999</v>
      </c>
      <c r="O51" s="18">
        <v>1262.5999999999999</v>
      </c>
      <c r="P51" s="18">
        <f t="shared" si="2"/>
        <v>0</v>
      </c>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row>
    <row r="52" spans="1:250" s="43" customFormat="1" ht="31.5" x14ac:dyDescent="0.2">
      <c r="A52" s="15" t="s">
        <v>99</v>
      </c>
      <c r="B52" s="16" t="s">
        <v>100</v>
      </c>
      <c r="C52" s="17">
        <f>C53+C57</f>
        <v>10949</v>
      </c>
      <c r="D52" s="17">
        <f>D53+D57</f>
        <v>10949</v>
      </c>
      <c r="E52" s="17">
        <f>E53+E57</f>
        <v>11769.8</v>
      </c>
      <c r="F52" s="18">
        <f t="shared" si="0"/>
        <v>820.79999999999927</v>
      </c>
      <c r="G52" s="17"/>
      <c r="H52" s="17">
        <f>H53+H57</f>
        <v>10829.300000000001</v>
      </c>
      <c r="I52" s="17">
        <f>I53+I57</f>
        <v>10829.300000000001</v>
      </c>
      <c r="J52" s="17">
        <f>J53+J57</f>
        <v>10829.300000000001</v>
      </c>
      <c r="K52" s="18">
        <f t="shared" si="1"/>
        <v>0</v>
      </c>
      <c r="L52" s="17">
        <f>L53+L57</f>
        <v>10875.800000000001</v>
      </c>
      <c r="M52" s="17">
        <f>M53+M57</f>
        <v>2184.8000000000002</v>
      </c>
      <c r="N52" s="17">
        <f>N53+N57</f>
        <v>10875.800000000001</v>
      </c>
      <c r="O52" s="17">
        <f>O53+O57</f>
        <v>10875.800000000001</v>
      </c>
      <c r="P52" s="18">
        <f t="shared" si="2"/>
        <v>0</v>
      </c>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row>
    <row r="53" spans="1:250" s="43" customFormat="1" ht="31.5" x14ac:dyDescent="0.2">
      <c r="A53" s="13" t="s">
        <v>101</v>
      </c>
      <c r="B53" s="35" t="s">
        <v>102</v>
      </c>
      <c r="C53" s="17">
        <f>SUM(C54:C56)</f>
        <v>9158.7000000000007</v>
      </c>
      <c r="D53" s="17">
        <f>SUM(D54:D56)</f>
        <v>9158.7000000000007</v>
      </c>
      <c r="E53" s="17">
        <f>SUM(E54:E56)</f>
        <v>9979.5</v>
      </c>
      <c r="F53" s="18">
        <f t="shared" si="0"/>
        <v>820.79999999999927</v>
      </c>
      <c r="G53" s="17"/>
      <c r="H53" s="17">
        <f>SUM(H54:H56)</f>
        <v>9158.7000000000007</v>
      </c>
      <c r="I53" s="17">
        <f>SUM(I54:I56)</f>
        <v>9158.7000000000007</v>
      </c>
      <c r="J53" s="17">
        <f>SUM(J54:J56)</f>
        <v>9158.7000000000007</v>
      </c>
      <c r="K53" s="18">
        <f t="shared" si="1"/>
        <v>0</v>
      </c>
      <c r="L53" s="17">
        <f>SUM(L54:L56)</f>
        <v>9158.7000000000007</v>
      </c>
      <c r="M53" s="39">
        <f>SUM(M54:M56)</f>
        <v>0</v>
      </c>
      <c r="N53" s="17">
        <f>SUM(N54:N56)</f>
        <v>9158.7000000000007</v>
      </c>
      <c r="O53" s="17">
        <f>SUM(O54:O56)</f>
        <v>9158.7000000000007</v>
      </c>
      <c r="P53" s="18">
        <f t="shared" si="2"/>
        <v>0</v>
      </c>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row>
    <row r="54" spans="1:250" s="43" customFormat="1" ht="63" x14ac:dyDescent="0.2">
      <c r="A54" s="13" t="s">
        <v>103</v>
      </c>
      <c r="B54" s="35" t="s">
        <v>102</v>
      </c>
      <c r="C54" s="18">
        <v>0</v>
      </c>
      <c r="D54" s="18">
        <v>0</v>
      </c>
      <c r="E54" s="18">
        <v>820.8</v>
      </c>
      <c r="F54" s="18">
        <f t="shared" si="0"/>
        <v>820.8</v>
      </c>
      <c r="G54" s="18" t="s">
        <v>104</v>
      </c>
      <c r="H54" s="18">
        <v>0</v>
      </c>
      <c r="I54" s="18">
        <v>0</v>
      </c>
      <c r="J54" s="18">
        <v>0</v>
      </c>
      <c r="K54" s="18">
        <f t="shared" si="1"/>
        <v>0</v>
      </c>
      <c r="L54" s="18">
        <v>0</v>
      </c>
      <c r="M54" s="18"/>
      <c r="N54" s="18">
        <v>0</v>
      </c>
      <c r="O54" s="18">
        <v>0</v>
      </c>
      <c r="P54" s="18">
        <f t="shared" si="2"/>
        <v>0</v>
      </c>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row>
    <row r="55" spans="1:250" s="43" customFormat="1" ht="63" x14ac:dyDescent="0.2">
      <c r="A55" s="13" t="s">
        <v>105</v>
      </c>
      <c r="B55" s="35" t="s">
        <v>106</v>
      </c>
      <c r="C55" s="18">
        <v>8200</v>
      </c>
      <c r="D55" s="18">
        <v>8200</v>
      </c>
      <c r="E55" s="18">
        <v>8200</v>
      </c>
      <c r="F55" s="18">
        <f t="shared" si="0"/>
        <v>0</v>
      </c>
      <c r="G55" s="17"/>
      <c r="H55" s="18">
        <v>8200</v>
      </c>
      <c r="I55" s="18">
        <v>8200</v>
      </c>
      <c r="J55" s="18">
        <v>8200</v>
      </c>
      <c r="K55" s="18">
        <f t="shared" si="1"/>
        <v>0</v>
      </c>
      <c r="L55" s="18">
        <v>8200</v>
      </c>
      <c r="M55" s="18"/>
      <c r="N55" s="18">
        <v>8200</v>
      </c>
      <c r="O55" s="18">
        <v>8200</v>
      </c>
      <c r="P55" s="18">
        <f t="shared" si="2"/>
        <v>0</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row>
    <row r="56" spans="1:250" s="43" customFormat="1" ht="31.5" x14ac:dyDescent="0.2">
      <c r="A56" s="13" t="s">
        <v>107</v>
      </c>
      <c r="B56" s="35" t="s">
        <v>102</v>
      </c>
      <c r="C56" s="18">
        <v>958.7</v>
      </c>
      <c r="D56" s="18">
        <v>958.7</v>
      </c>
      <c r="E56" s="18">
        <v>958.7</v>
      </c>
      <c r="F56" s="18">
        <f t="shared" si="0"/>
        <v>0</v>
      </c>
      <c r="G56" s="17"/>
      <c r="H56" s="18">
        <v>958.7</v>
      </c>
      <c r="I56" s="18">
        <v>958.7</v>
      </c>
      <c r="J56" s="18">
        <v>958.7</v>
      </c>
      <c r="K56" s="18">
        <f t="shared" si="1"/>
        <v>0</v>
      </c>
      <c r="L56" s="18">
        <v>958.7</v>
      </c>
      <c r="M56" s="18"/>
      <c r="N56" s="18">
        <v>958.7</v>
      </c>
      <c r="O56" s="18">
        <v>958.7</v>
      </c>
      <c r="P56" s="18">
        <f t="shared" si="2"/>
        <v>0</v>
      </c>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row>
    <row r="57" spans="1:250" s="43" customFormat="1" ht="15.75" x14ac:dyDescent="0.2">
      <c r="A57" s="15" t="s">
        <v>108</v>
      </c>
      <c r="B57" s="16" t="s">
        <v>109</v>
      </c>
      <c r="C57" s="17">
        <f>C58+C62</f>
        <v>1790.3</v>
      </c>
      <c r="D57" s="17">
        <f>D58+D62</f>
        <v>1790.3</v>
      </c>
      <c r="E57" s="17">
        <f>E58+E62</f>
        <v>1790.3</v>
      </c>
      <c r="F57" s="18">
        <f t="shared" si="0"/>
        <v>0</v>
      </c>
      <c r="G57" s="17"/>
      <c r="H57" s="17">
        <f>H58+H62</f>
        <v>1670.6</v>
      </c>
      <c r="I57" s="17">
        <f>I58+I62</f>
        <v>1670.6</v>
      </c>
      <c r="J57" s="17">
        <f>J58+J62</f>
        <v>1670.6</v>
      </c>
      <c r="K57" s="18">
        <f t="shared" si="1"/>
        <v>0</v>
      </c>
      <c r="L57" s="17">
        <f>L58+L62</f>
        <v>1717.1</v>
      </c>
      <c r="M57" s="17">
        <v>2184.8000000000002</v>
      </c>
      <c r="N57" s="17">
        <f>N58+N62</f>
        <v>1717.1</v>
      </c>
      <c r="O57" s="17">
        <f>O58+O62</f>
        <v>1717.1</v>
      </c>
      <c r="P57" s="18">
        <f t="shared" si="2"/>
        <v>0</v>
      </c>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row>
    <row r="58" spans="1:250" ht="47.25" x14ac:dyDescent="0.25">
      <c r="A58" s="13" t="s">
        <v>110</v>
      </c>
      <c r="B58" s="35" t="s">
        <v>111</v>
      </c>
      <c r="C58" s="18">
        <f>SUM(C59:C61)</f>
        <v>1074.5</v>
      </c>
      <c r="D58" s="18">
        <f>SUM(D59:D61)</f>
        <v>1074.5</v>
      </c>
      <c r="E58" s="18">
        <f>SUM(E59:E61)</f>
        <v>1074.5</v>
      </c>
      <c r="F58" s="18">
        <f t="shared" si="0"/>
        <v>0</v>
      </c>
      <c r="G58" s="17"/>
      <c r="H58" s="18">
        <f>SUM(H59:H61)</f>
        <v>954.8</v>
      </c>
      <c r="I58" s="18">
        <f>SUM(I59:I61)</f>
        <v>954.8</v>
      </c>
      <c r="J58" s="18">
        <f>SUM(J59:J61)</f>
        <v>954.8</v>
      </c>
      <c r="K58" s="18">
        <f t="shared" si="1"/>
        <v>0</v>
      </c>
      <c r="L58" s="18">
        <f>SUM(L59:L61)</f>
        <v>1001.3000000000001</v>
      </c>
      <c r="M58" s="18"/>
      <c r="N58" s="18">
        <f>SUM(N59:N61)</f>
        <v>1001.3000000000001</v>
      </c>
      <c r="O58" s="18">
        <f>SUM(O59:O61)</f>
        <v>1001.3000000000001</v>
      </c>
      <c r="P58" s="18">
        <f t="shared" si="2"/>
        <v>0</v>
      </c>
    </row>
    <row r="59" spans="1:250" ht="47.25" x14ac:dyDescent="0.25">
      <c r="A59" s="13" t="s">
        <v>112</v>
      </c>
      <c r="B59" s="35" t="s">
        <v>111</v>
      </c>
      <c r="C59" s="18">
        <v>120.5</v>
      </c>
      <c r="D59" s="18">
        <v>120.5</v>
      </c>
      <c r="E59" s="18">
        <v>120.5</v>
      </c>
      <c r="F59" s="18">
        <f t="shared" si="0"/>
        <v>0</v>
      </c>
      <c r="G59" s="17"/>
      <c r="H59" s="18">
        <v>128.4</v>
      </c>
      <c r="I59" s="18">
        <v>128.4</v>
      </c>
      <c r="J59" s="18">
        <v>128.4</v>
      </c>
      <c r="K59" s="18">
        <f t="shared" si="1"/>
        <v>0</v>
      </c>
      <c r="L59" s="18">
        <v>130.80000000000001</v>
      </c>
      <c r="M59" s="18"/>
      <c r="N59" s="18">
        <v>130.80000000000001</v>
      </c>
      <c r="O59" s="18">
        <v>130.80000000000001</v>
      </c>
      <c r="P59" s="18">
        <f t="shared" si="2"/>
        <v>0</v>
      </c>
    </row>
    <row r="60" spans="1:250" ht="47.25" x14ac:dyDescent="0.25">
      <c r="A60" s="13" t="s">
        <v>113</v>
      </c>
      <c r="B60" s="35" t="s">
        <v>111</v>
      </c>
      <c r="C60" s="18">
        <v>18.899999999999999</v>
      </c>
      <c r="D60" s="18">
        <v>18.899999999999999</v>
      </c>
      <c r="E60" s="18">
        <v>18.899999999999999</v>
      </c>
      <c r="F60" s="18">
        <f t="shared" si="0"/>
        <v>0</v>
      </c>
      <c r="G60" s="17"/>
      <c r="H60" s="18">
        <v>18.899999999999999</v>
      </c>
      <c r="I60" s="18">
        <v>18.899999999999999</v>
      </c>
      <c r="J60" s="18">
        <v>18.899999999999999</v>
      </c>
      <c r="K60" s="18">
        <f t="shared" si="1"/>
        <v>0</v>
      </c>
      <c r="L60" s="18">
        <v>18.899999999999999</v>
      </c>
      <c r="M60" s="18"/>
      <c r="N60" s="18">
        <v>18.899999999999999</v>
      </c>
      <c r="O60" s="18">
        <v>18.899999999999999</v>
      </c>
      <c r="P60" s="18">
        <f t="shared" si="2"/>
        <v>0</v>
      </c>
    </row>
    <row r="61" spans="1:250" ht="47.25" x14ac:dyDescent="0.25">
      <c r="A61" s="13" t="s">
        <v>114</v>
      </c>
      <c r="B61" s="35" t="s">
        <v>111</v>
      </c>
      <c r="C61" s="18">
        <v>935.1</v>
      </c>
      <c r="D61" s="18">
        <v>935.1</v>
      </c>
      <c r="E61" s="18">
        <v>935.1</v>
      </c>
      <c r="F61" s="18">
        <f t="shared" si="0"/>
        <v>0</v>
      </c>
      <c r="G61" s="17"/>
      <c r="H61" s="18">
        <v>807.5</v>
      </c>
      <c r="I61" s="18">
        <v>807.5</v>
      </c>
      <c r="J61" s="18">
        <v>807.5</v>
      </c>
      <c r="K61" s="18">
        <f t="shared" si="1"/>
        <v>0</v>
      </c>
      <c r="L61" s="18">
        <v>851.6</v>
      </c>
      <c r="M61" s="18"/>
      <c r="N61" s="18">
        <v>851.6</v>
      </c>
      <c r="O61" s="18">
        <v>851.6</v>
      </c>
      <c r="P61" s="18">
        <f t="shared" si="2"/>
        <v>0</v>
      </c>
    </row>
    <row r="62" spans="1:250" ht="31.5" x14ac:dyDescent="0.25">
      <c r="A62" s="13" t="s">
        <v>115</v>
      </c>
      <c r="B62" s="35" t="s">
        <v>116</v>
      </c>
      <c r="C62" s="18">
        <f>C63+C64+C65</f>
        <v>715.8</v>
      </c>
      <c r="D62" s="18">
        <f>D63+D64+D65</f>
        <v>715.8</v>
      </c>
      <c r="E62" s="18">
        <f>E63+E64+E65</f>
        <v>715.8</v>
      </c>
      <c r="F62" s="18">
        <f t="shared" si="0"/>
        <v>0</v>
      </c>
      <c r="G62" s="17"/>
      <c r="H62" s="18">
        <f>H63+H64+H65</f>
        <v>715.8</v>
      </c>
      <c r="I62" s="18">
        <f>I63+I64+I65</f>
        <v>715.8</v>
      </c>
      <c r="J62" s="18">
        <f>J63+J64+J65</f>
        <v>715.8</v>
      </c>
      <c r="K62" s="18">
        <f t="shared" si="1"/>
        <v>0</v>
      </c>
      <c r="L62" s="18">
        <f>L63+L64+L65</f>
        <v>715.8</v>
      </c>
      <c r="M62" s="18"/>
      <c r="N62" s="18">
        <f>N63+N64+N65</f>
        <v>715.8</v>
      </c>
      <c r="O62" s="18">
        <f>O63+O64+O65</f>
        <v>715.8</v>
      </c>
      <c r="P62" s="18">
        <f t="shared" si="2"/>
        <v>0</v>
      </c>
    </row>
    <row r="63" spans="1:250" ht="31.5" x14ac:dyDescent="0.25">
      <c r="A63" s="13" t="s">
        <v>117</v>
      </c>
      <c r="B63" s="35" t="s">
        <v>116</v>
      </c>
      <c r="C63" s="18">
        <v>451.1</v>
      </c>
      <c r="D63" s="18">
        <v>451.1</v>
      </c>
      <c r="E63" s="18">
        <v>451.1</v>
      </c>
      <c r="F63" s="18">
        <f t="shared" si="0"/>
        <v>0</v>
      </c>
      <c r="G63" s="17"/>
      <c r="H63" s="18">
        <v>451.1</v>
      </c>
      <c r="I63" s="18">
        <v>451.1</v>
      </c>
      <c r="J63" s="18">
        <v>451.1</v>
      </c>
      <c r="K63" s="18">
        <f t="shared" si="1"/>
        <v>0</v>
      </c>
      <c r="L63" s="18">
        <v>451.1</v>
      </c>
      <c r="M63" s="18"/>
      <c r="N63" s="18">
        <v>451.1</v>
      </c>
      <c r="O63" s="18">
        <v>451.1</v>
      </c>
      <c r="P63" s="18">
        <f t="shared" si="2"/>
        <v>0</v>
      </c>
    </row>
    <row r="64" spans="1:250" ht="31.5" x14ac:dyDescent="0.25">
      <c r="A64" s="13" t="s">
        <v>118</v>
      </c>
      <c r="B64" s="35" t="s">
        <v>116</v>
      </c>
      <c r="C64" s="18">
        <v>0</v>
      </c>
      <c r="D64" s="18">
        <v>0</v>
      </c>
      <c r="E64" s="18">
        <v>0</v>
      </c>
      <c r="F64" s="18">
        <f t="shared" si="0"/>
        <v>0</v>
      </c>
      <c r="G64" s="17"/>
      <c r="H64" s="18">
        <v>0</v>
      </c>
      <c r="I64" s="18">
        <v>0</v>
      </c>
      <c r="J64" s="18">
        <v>0</v>
      </c>
      <c r="K64" s="18">
        <f t="shared" si="1"/>
        <v>0</v>
      </c>
      <c r="L64" s="18">
        <v>0</v>
      </c>
      <c r="M64" s="18"/>
      <c r="N64" s="18">
        <v>0</v>
      </c>
      <c r="O64" s="18">
        <v>0</v>
      </c>
      <c r="P64" s="18">
        <f t="shared" si="2"/>
        <v>0</v>
      </c>
    </row>
    <row r="65" spans="1:18" ht="31.5" x14ac:dyDescent="0.25">
      <c r="A65" s="13" t="s">
        <v>119</v>
      </c>
      <c r="B65" s="35" t="s">
        <v>116</v>
      </c>
      <c r="C65" s="18">
        <v>264.7</v>
      </c>
      <c r="D65" s="18">
        <v>264.7</v>
      </c>
      <c r="E65" s="18">
        <v>264.7</v>
      </c>
      <c r="F65" s="18">
        <f t="shared" si="0"/>
        <v>0</v>
      </c>
      <c r="G65" s="17"/>
      <c r="H65" s="18">
        <v>264.7</v>
      </c>
      <c r="I65" s="18">
        <v>264.7</v>
      </c>
      <c r="J65" s="18">
        <v>264.7</v>
      </c>
      <c r="K65" s="18">
        <f t="shared" si="1"/>
        <v>0</v>
      </c>
      <c r="L65" s="18">
        <v>264.7</v>
      </c>
      <c r="M65" s="18"/>
      <c r="N65" s="18">
        <v>264.7</v>
      </c>
      <c r="O65" s="18">
        <v>264.7</v>
      </c>
      <c r="P65" s="18">
        <f t="shared" si="2"/>
        <v>0</v>
      </c>
    </row>
    <row r="66" spans="1:18" ht="31.5" x14ac:dyDescent="0.25">
      <c r="A66" s="15" t="s">
        <v>120</v>
      </c>
      <c r="B66" s="16" t="s">
        <v>121</v>
      </c>
      <c r="C66" s="17">
        <f>SUM(C67:C74)</f>
        <v>34975.599999999999</v>
      </c>
      <c r="D66" s="17">
        <f>SUM(D67:D74)</f>
        <v>34975.599999999999</v>
      </c>
      <c r="E66" s="17">
        <f>SUM(E67:E74)</f>
        <v>34975.599999999999</v>
      </c>
      <c r="F66" s="18">
        <f t="shared" si="0"/>
        <v>0</v>
      </c>
      <c r="G66" s="17"/>
      <c r="H66" s="17">
        <f>SUM(H67:H74)</f>
        <v>22048.2</v>
      </c>
      <c r="I66" s="17">
        <f>SUM(I67:I74)</f>
        <v>22048.2</v>
      </c>
      <c r="J66" s="17">
        <f>SUM(J67:J74)</f>
        <v>22048.2</v>
      </c>
      <c r="K66" s="18">
        <f t="shared" si="1"/>
        <v>0</v>
      </c>
      <c r="L66" s="17">
        <f>SUM(L67:L74)</f>
        <v>20494.2</v>
      </c>
      <c r="M66" s="17">
        <f>SUM(M67:M74)</f>
        <v>32927.599999999999</v>
      </c>
      <c r="N66" s="17">
        <f>SUM(N67:N74)</f>
        <v>20494.2</v>
      </c>
      <c r="O66" s="17">
        <f>SUM(O67:O74)</f>
        <v>20494.2</v>
      </c>
      <c r="P66" s="18">
        <f t="shared" si="2"/>
        <v>0</v>
      </c>
    </row>
    <row r="67" spans="1:18" ht="78.75" x14ac:dyDescent="0.25">
      <c r="A67" s="44" t="s">
        <v>122</v>
      </c>
      <c r="B67" s="35" t="s">
        <v>123</v>
      </c>
      <c r="C67" s="18">
        <v>12.2</v>
      </c>
      <c r="D67" s="18">
        <v>12.2</v>
      </c>
      <c r="E67" s="18">
        <v>12.2</v>
      </c>
      <c r="F67" s="18">
        <f t="shared" si="0"/>
        <v>0</v>
      </c>
      <c r="G67" s="17"/>
      <c r="H67" s="18">
        <v>12.2</v>
      </c>
      <c r="I67" s="18">
        <v>12.2</v>
      </c>
      <c r="J67" s="18">
        <v>12.2</v>
      </c>
      <c r="K67" s="18">
        <f t="shared" si="1"/>
        <v>0</v>
      </c>
      <c r="L67" s="18">
        <v>12.2</v>
      </c>
      <c r="M67" s="18">
        <v>14.1</v>
      </c>
      <c r="N67" s="18">
        <v>12.2</v>
      </c>
      <c r="O67" s="18">
        <v>12.2</v>
      </c>
      <c r="P67" s="18">
        <f t="shared" si="2"/>
        <v>0</v>
      </c>
      <c r="Q67" s="45"/>
    </row>
    <row r="68" spans="1:18" ht="78.75" x14ac:dyDescent="0.25">
      <c r="A68" s="44" t="s">
        <v>124</v>
      </c>
      <c r="B68" s="35" t="s">
        <v>123</v>
      </c>
      <c r="C68" s="18">
        <v>3.5</v>
      </c>
      <c r="D68" s="18">
        <v>3.5</v>
      </c>
      <c r="E68" s="18">
        <v>3.5</v>
      </c>
      <c r="F68" s="18">
        <f t="shared" si="0"/>
        <v>0</v>
      </c>
      <c r="G68" s="17"/>
      <c r="H68" s="18">
        <v>3.5</v>
      </c>
      <c r="I68" s="18">
        <v>3.5</v>
      </c>
      <c r="J68" s="18">
        <v>3.5</v>
      </c>
      <c r="K68" s="18">
        <f t="shared" si="1"/>
        <v>0</v>
      </c>
      <c r="L68" s="18">
        <v>3.5</v>
      </c>
      <c r="M68" s="18"/>
      <c r="N68" s="18">
        <v>3.5</v>
      </c>
      <c r="O68" s="18">
        <v>3.5</v>
      </c>
      <c r="P68" s="18">
        <f t="shared" si="2"/>
        <v>0</v>
      </c>
      <c r="Q68" s="45"/>
    </row>
    <row r="69" spans="1:18" ht="94.5" x14ac:dyDescent="0.25">
      <c r="A69" s="13" t="s">
        <v>125</v>
      </c>
      <c r="B69" s="35" t="s">
        <v>126</v>
      </c>
      <c r="C69" s="18">
        <v>7777.8</v>
      </c>
      <c r="D69" s="18">
        <v>7777.8</v>
      </c>
      <c r="E69" s="18">
        <v>7777.8</v>
      </c>
      <c r="F69" s="18">
        <f t="shared" si="0"/>
        <v>0</v>
      </c>
      <c r="G69" s="17"/>
      <c r="H69" s="18">
        <v>4850.3999999999996</v>
      </c>
      <c r="I69" s="18">
        <v>4850.3999999999996</v>
      </c>
      <c r="J69" s="18">
        <v>4850.3999999999996</v>
      </c>
      <c r="K69" s="18">
        <f t="shared" si="1"/>
        <v>0</v>
      </c>
      <c r="L69" s="18">
        <v>3296.4</v>
      </c>
      <c r="M69" s="18">
        <v>9063.5</v>
      </c>
      <c r="N69" s="18">
        <v>3296.4</v>
      </c>
      <c r="O69" s="18">
        <v>3296.4</v>
      </c>
      <c r="P69" s="18">
        <f t="shared" si="2"/>
        <v>0</v>
      </c>
    </row>
    <row r="70" spans="1:18" ht="94.5" x14ac:dyDescent="0.25">
      <c r="A70" s="13" t="s">
        <v>127</v>
      </c>
      <c r="B70" s="35" t="s">
        <v>128</v>
      </c>
      <c r="C70" s="18">
        <v>382.1</v>
      </c>
      <c r="D70" s="18">
        <v>382.1</v>
      </c>
      <c r="E70" s="18">
        <v>382.1</v>
      </c>
      <c r="F70" s="18">
        <f t="shared" si="0"/>
        <v>0</v>
      </c>
      <c r="G70" s="17"/>
      <c r="H70" s="18">
        <v>382.1</v>
      </c>
      <c r="I70" s="18">
        <v>382.1</v>
      </c>
      <c r="J70" s="18">
        <v>382.1</v>
      </c>
      <c r="K70" s="18">
        <f t="shared" si="1"/>
        <v>0</v>
      </c>
      <c r="L70" s="18">
        <v>382.1</v>
      </c>
      <c r="M70" s="18"/>
      <c r="N70" s="18">
        <v>382.1</v>
      </c>
      <c r="O70" s="18">
        <v>382.1</v>
      </c>
      <c r="P70" s="18">
        <f t="shared" si="2"/>
        <v>0</v>
      </c>
    </row>
    <row r="71" spans="1:18" ht="47.25" x14ac:dyDescent="0.25">
      <c r="A71" s="40" t="s">
        <v>129</v>
      </c>
      <c r="B71" s="35" t="s">
        <v>130</v>
      </c>
      <c r="C71" s="18">
        <v>12780</v>
      </c>
      <c r="D71" s="18">
        <v>12780</v>
      </c>
      <c r="E71" s="18">
        <v>12780</v>
      </c>
      <c r="F71" s="18">
        <f t="shared" si="0"/>
        <v>0</v>
      </c>
      <c r="G71" s="17"/>
      <c r="H71" s="18">
        <v>12780</v>
      </c>
      <c r="I71" s="18">
        <v>12780</v>
      </c>
      <c r="J71" s="18">
        <v>12780</v>
      </c>
      <c r="K71" s="18">
        <f t="shared" si="1"/>
        <v>0</v>
      </c>
      <c r="L71" s="18">
        <v>12780</v>
      </c>
      <c r="M71" s="18">
        <v>20250</v>
      </c>
      <c r="N71" s="18">
        <v>12780</v>
      </c>
      <c r="O71" s="18">
        <v>12780</v>
      </c>
      <c r="P71" s="18">
        <f t="shared" si="2"/>
        <v>0</v>
      </c>
    </row>
    <row r="72" spans="1:18" ht="63" x14ac:dyDescent="0.25">
      <c r="A72" s="40" t="s">
        <v>131</v>
      </c>
      <c r="B72" s="35" t="s">
        <v>132</v>
      </c>
      <c r="C72" s="18">
        <v>800</v>
      </c>
      <c r="D72" s="18">
        <v>800</v>
      </c>
      <c r="E72" s="18">
        <v>800</v>
      </c>
      <c r="F72" s="18">
        <f t="shared" ref="F72:F138" si="3">E72-D72</f>
        <v>0</v>
      </c>
      <c r="G72" s="17"/>
      <c r="H72" s="18">
        <v>800</v>
      </c>
      <c r="I72" s="18">
        <v>800</v>
      </c>
      <c r="J72" s="18">
        <v>800</v>
      </c>
      <c r="K72" s="18">
        <f t="shared" ref="K72:K136" si="4">J72-I72</f>
        <v>0</v>
      </c>
      <c r="L72" s="18">
        <v>800</v>
      </c>
      <c r="M72" s="18">
        <v>1800</v>
      </c>
      <c r="N72" s="18">
        <v>800</v>
      </c>
      <c r="O72" s="18">
        <v>800</v>
      </c>
      <c r="P72" s="18">
        <f t="shared" ref="P72:P135" si="5">O72-N72</f>
        <v>0</v>
      </c>
    </row>
    <row r="73" spans="1:18" ht="78.75" x14ac:dyDescent="0.25">
      <c r="A73" s="40" t="s">
        <v>133</v>
      </c>
      <c r="B73" s="42" t="s">
        <v>134</v>
      </c>
      <c r="C73" s="18">
        <v>3220</v>
      </c>
      <c r="D73" s="18">
        <v>3220</v>
      </c>
      <c r="E73" s="18">
        <v>3220</v>
      </c>
      <c r="F73" s="18">
        <f t="shared" si="3"/>
        <v>0</v>
      </c>
      <c r="G73" s="17"/>
      <c r="H73" s="18">
        <v>3220</v>
      </c>
      <c r="I73" s="18">
        <v>3220</v>
      </c>
      <c r="J73" s="18">
        <v>3220</v>
      </c>
      <c r="K73" s="18">
        <f t="shared" si="4"/>
        <v>0</v>
      </c>
      <c r="L73" s="18">
        <v>3220</v>
      </c>
      <c r="M73" s="18">
        <v>1800</v>
      </c>
      <c r="N73" s="18">
        <v>3220</v>
      </c>
      <c r="O73" s="18">
        <v>3220</v>
      </c>
      <c r="P73" s="18">
        <f t="shared" si="5"/>
        <v>0</v>
      </c>
    </row>
    <row r="74" spans="1:18" ht="47.25" x14ac:dyDescent="0.25">
      <c r="A74" s="40" t="s">
        <v>135</v>
      </c>
      <c r="B74" s="42" t="s">
        <v>136</v>
      </c>
      <c r="C74" s="18">
        <v>10000</v>
      </c>
      <c r="D74" s="18">
        <v>10000</v>
      </c>
      <c r="E74" s="18">
        <v>10000</v>
      </c>
      <c r="F74" s="18">
        <f t="shared" si="3"/>
        <v>0</v>
      </c>
      <c r="G74" s="17"/>
      <c r="H74" s="18">
        <v>0</v>
      </c>
      <c r="I74" s="18">
        <v>0</v>
      </c>
      <c r="J74" s="18">
        <v>0</v>
      </c>
      <c r="K74" s="18">
        <f t="shared" si="4"/>
        <v>0</v>
      </c>
      <c r="L74" s="18">
        <v>0</v>
      </c>
      <c r="M74" s="18">
        <v>0</v>
      </c>
      <c r="N74" s="18">
        <v>0</v>
      </c>
      <c r="O74" s="18">
        <v>0</v>
      </c>
      <c r="P74" s="18">
        <f t="shared" si="5"/>
        <v>0</v>
      </c>
    </row>
    <row r="75" spans="1:18" ht="15.75" x14ac:dyDescent="0.25">
      <c r="A75" s="15" t="s">
        <v>137</v>
      </c>
      <c r="B75" s="16" t="s">
        <v>138</v>
      </c>
      <c r="C75" s="46">
        <f>SUM(C76:C103)</f>
        <v>5607.2</v>
      </c>
      <c r="D75" s="46">
        <f>SUM(D76:D103)</f>
        <v>5607.2</v>
      </c>
      <c r="E75" s="46">
        <f>SUM(E76:E103)</f>
        <v>5607.2</v>
      </c>
      <c r="F75" s="18">
        <f t="shared" si="3"/>
        <v>0</v>
      </c>
      <c r="G75" s="17"/>
      <c r="H75" s="46">
        <f>SUM(H76:H103)</f>
        <v>5607.2</v>
      </c>
      <c r="I75" s="46">
        <f>SUM(I76:I103)</f>
        <v>5607.2</v>
      </c>
      <c r="J75" s="46">
        <f>SUM(J76:J103)</f>
        <v>5607.2</v>
      </c>
      <c r="K75" s="18">
        <f t="shared" si="4"/>
        <v>0</v>
      </c>
      <c r="L75" s="46">
        <f>SUM(L76:L103)</f>
        <v>5607.2</v>
      </c>
      <c r="M75" s="46">
        <v>12490.1</v>
      </c>
      <c r="N75" s="46">
        <f>SUM(N76:N103)</f>
        <v>5607.2</v>
      </c>
      <c r="O75" s="46">
        <f>SUM(O76:O103)</f>
        <v>5607.2</v>
      </c>
      <c r="P75" s="18">
        <f t="shared" si="5"/>
        <v>0</v>
      </c>
    </row>
    <row r="76" spans="1:18" ht="78.75" x14ac:dyDescent="0.25">
      <c r="A76" s="44" t="s">
        <v>139</v>
      </c>
      <c r="B76" s="35" t="s">
        <v>140</v>
      </c>
      <c r="C76" s="24">
        <v>65.3</v>
      </c>
      <c r="D76" s="24">
        <v>65.3</v>
      </c>
      <c r="E76" s="24">
        <v>65.3</v>
      </c>
      <c r="F76" s="18">
        <f t="shared" si="3"/>
        <v>0</v>
      </c>
      <c r="G76" s="17"/>
      <c r="H76" s="24">
        <v>65.3</v>
      </c>
      <c r="I76" s="24">
        <v>65.3</v>
      </c>
      <c r="J76" s="24">
        <v>65.3</v>
      </c>
      <c r="K76" s="18">
        <f t="shared" si="4"/>
        <v>0</v>
      </c>
      <c r="L76" s="24">
        <v>65.3</v>
      </c>
      <c r="M76" s="24"/>
      <c r="N76" s="24">
        <v>65.3</v>
      </c>
      <c r="O76" s="24">
        <v>65.3</v>
      </c>
      <c r="P76" s="18">
        <f t="shared" si="5"/>
        <v>0</v>
      </c>
    </row>
    <row r="77" spans="1:18" ht="78.75" x14ac:dyDescent="0.25">
      <c r="A77" s="44" t="s">
        <v>141</v>
      </c>
      <c r="B77" s="35" t="s">
        <v>140</v>
      </c>
      <c r="C77" s="24">
        <v>30.8</v>
      </c>
      <c r="D77" s="24">
        <v>30.8</v>
      </c>
      <c r="E77" s="24">
        <v>30.8</v>
      </c>
      <c r="F77" s="18">
        <f t="shared" si="3"/>
        <v>0</v>
      </c>
      <c r="G77" s="17"/>
      <c r="H77" s="24">
        <v>30.8</v>
      </c>
      <c r="I77" s="24">
        <v>30.8</v>
      </c>
      <c r="J77" s="24">
        <v>30.8</v>
      </c>
      <c r="K77" s="18">
        <f t="shared" si="4"/>
        <v>0</v>
      </c>
      <c r="L77" s="24">
        <v>30.8</v>
      </c>
      <c r="M77" s="24"/>
      <c r="N77" s="24">
        <v>30.8</v>
      </c>
      <c r="O77" s="24">
        <v>30.8</v>
      </c>
      <c r="P77" s="18">
        <f t="shared" si="5"/>
        <v>0</v>
      </c>
      <c r="R77" s="47"/>
    </row>
    <row r="78" spans="1:18" ht="110.25" x14ac:dyDescent="0.25">
      <c r="A78" s="44" t="s">
        <v>142</v>
      </c>
      <c r="B78" s="42" t="s">
        <v>143</v>
      </c>
      <c r="C78" s="24">
        <v>61.4</v>
      </c>
      <c r="D78" s="24">
        <v>61.4</v>
      </c>
      <c r="E78" s="24">
        <v>61.4</v>
      </c>
      <c r="F78" s="18">
        <f t="shared" si="3"/>
        <v>0</v>
      </c>
      <c r="G78" s="17"/>
      <c r="H78" s="24">
        <v>61.4</v>
      </c>
      <c r="I78" s="24">
        <v>61.4</v>
      </c>
      <c r="J78" s="24">
        <v>61.4</v>
      </c>
      <c r="K78" s="18">
        <f t="shared" si="4"/>
        <v>0</v>
      </c>
      <c r="L78" s="24">
        <v>61.4</v>
      </c>
      <c r="M78" s="24"/>
      <c r="N78" s="24">
        <v>61.4</v>
      </c>
      <c r="O78" s="24">
        <v>61.4</v>
      </c>
      <c r="P78" s="18">
        <f t="shared" si="5"/>
        <v>0</v>
      </c>
    </row>
    <row r="79" spans="1:18" ht="110.25" x14ac:dyDescent="0.25">
      <c r="A79" s="44" t="s">
        <v>144</v>
      </c>
      <c r="B79" s="42" t="s">
        <v>143</v>
      </c>
      <c r="C79" s="24">
        <v>128.69999999999999</v>
      </c>
      <c r="D79" s="24">
        <v>128.69999999999999</v>
      </c>
      <c r="E79" s="24">
        <v>128.69999999999999</v>
      </c>
      <c r="F79" s="18">
        <f t="shared" si="3"/>
        <v>0</v>
      </c>
      <c r="G79" s="17"/>
      <c r="H79" s="24">
        <v>128.69999999999999</v>
      </c>
      <c r="I79" s="24">
        <v>128.69999999999999</v>
      </c>
      <c r="J79" s="24">
        <v>128.69999999999999</v>
      </c>
      <c r="K79" s="18">
        <f t="shared" si="4"/>
        <v>0</v>
      </c>
      <c r="L79" s="24">
        <v>128.69999999999999</v>
      </c>
      <c r="M79" s="24"/>
      <c r="N79" s="24">
        <v>128.69999999999999</v>
      </c>
      <c r="O79" s="24">
        <v>128.69999999999999</v>
      </c>
      <c r="P79" s="18">
        <f t="shared" si="5"/>
        <v>0</v>
      </c>
    </row>
    <row r="80" spans="1:18" ht="78.75" x14ac:dyDescent="0.25">
      <c r="A80" s="48" t="s">
        <v>145</v>
      </c>
      <c r="B80" s="49" t="s">
        <v>146</v>
      </c>
      <c r="C80" s="24">
        <v>5.0999999999999996</v>
      </c>
      <c r="D80" s="24">
        <v>5.0999999999999996</v>
      </c>
      <c r="E80" s="24">
        <v>5.0999999999999996</v>
      </c>
      <c r="F80" s="18">
        <f t="shared" si="3"/>
        <v>0</v>
      </c>
      <c r="G80" s="17"/>
      <c r="H80" s="24">
        <v>5.0999999999999996</v>
      </c>
      <c r="I80" s="24">
        <v>5.0999999999999996</v>
      </c>
      <c r="J80" s="24">
        <v>5.0999999999999996</v>
      </c>
      <c r="K80" s="18">
        <f t="shared" si="4"/>
        <v>0</v>
      </c>
      <c r="L80" s="24">
        <v>5.0999999999999996</v>
      </c>
      <c r="M80" s="24"/>
      <c r="N80" s="24">
        <v>5.0999999999999996</v>
      </c>
      <c r="O80" s="24">
        <v>5.0999999999999996</v>
      </c>
      <c r="P80" s="18">
        <f t="shared" si="5"/>
        <v>0</v>
      </c>
    </row>
    <row r="81" spans="1:253" ht="78.75" x14ac:dyDescent="0.25">
      <c r="A81" s="48" t="s">
        <v>147</v>
      </c>
      <c r="B81" s="49" t="s">
        <v>146</v>
      </c>
      <c r="C81" s="24">
        <v>10.9</v>
      </c>
      <c r="D81" s="24">
        <v>10.9</v>
      </c>
      <c r="E81" s="24">
        <v>10.9</v>
      </c>
      <c r="F81" s="18">
        <f t="shared" si="3"/>
        <v>0</v>
      </c>
      <c r="G81" s="17"/>
      <c r="H81" s="24">
        <v>10.9</v>
      </c>
      <c r="I81" s="24">
        <v>10.9</v>
      </c>
      <c r="J81" s="24">
        <v>10.9</v>
      </c>
      <c r="K81" s="18">
        <f t="shared" si="4"/>
        <v>0</v>
      </c>
      <c r="L81" s="24">
        <v>10.9</v>
      </c>
      <c r="M81" s="24"/>
      <c r="N81" s="24">
        <v>10.9</v>
      </c>
      <c r="O81" s="24">
        <v>10.9</v>
      </c>
      <c r="P81" s="18">
        <f t="shared" si="5"/>
        <v>0</v>
      </c>
    </row>
    <row r="82" spans="1:253" ht="78.75" x14ac:dyDescent="0.25">
      <c r="A82" s="40" t="s">
        <v>148</v>
      </c>
      <c r="B82" s="35" t="s">
        <v>149</v>
      </c>
      <c r="C82" s="24">
        <v>70</v>
      </c>
      <c r="D82" s="24">
        <v>70</v>
      </c>
      <c r="E82" s="24">
        <v>70</v>
      </c>
      <c r="F82" s="18">
        <f t="shared" si="3"/>
        <v>0</v>
      </c>
      <c r="G82" s="17"/>
      <c r="H82" s="24">
        <v>70</v>
      </c>
      <c r="I82" s="24">
        <v>70</v>
      </c>
      <c r="J82" s="24">
        <v>70</v>
      </c>
      <c r="K82" s="18">
        <f t="shared" si="4"/>
        <v>0</v>
      </c>
      <c r="L82" s="24">
        <v>70</v>
      </c>
      <c r="M82" s="24"/>
      <c r="N82" s="24">
        <v>70</v>
      </c>
      <c r="O82" s="24">
        <v>70</v>
      </c>
      <c r="P82" s="18">
        <f t="shared" si="5"/>
        <v>0</v>
      </c>
    </row>
    <row r="83" spans="1:253" ht="94.5" x14ac:dyDescent="0.25">
      <c r="A83" s="48" t="s">
        <v>150</v>
      </c>
      <c r="B83" s="49" t="s">
        <v>151</v>
      </c>
      <c r="C83" s="24">
        <v>24.9</v>
      </c>
      <c r="D83" s="24">
        <v>24.9</v>
      </c>
      <c r="E83" s="24">
        <v>24.9</v>
      </c>
      <c r="F83" s="18">
        <f t="shared" si="3"/>
        <v>0</v>
      </c>
      <c r="G83" s="17"/>
      <c r="H83" s="24">
        <v>24.9</v>
      </c>
      <c r="I83" s="24">
        <v>24.9</v>
      </c>
      <c r="J83" s="24">
        <v>24.9</v>
      </c>
      <c r="K83" s="18">
        <f t="shared" si="4"/>
        <v>0</v>
      </c>
      <c r="L83" s="24">
        <v>24.9</v>
      </c>
      <c r="M83" s="24"/>
      <c r="N83" s="24">
        <v>24.9</v>
      </c>
      <c r="O83" s="24">
        <v>24.9</v>
      </c>
      <c r="P83" s="18">
        <f t="shared" si="5"/>
        <v>0</v>
      </c>
    </row>
    <row r="84" spans="1:253" ht="78.75" customHeight="1" x14ac:dyDescent="0.25">
      <c r="A84" s="48" t="s">
        <v>152</v>
      </c>
      <c r="B84" s="50" t="s">
        <v>153</v>
      </c>
      <c r="C84" s="24">
        <v>70</v>
      </c>
      <c r="D84" s="24">
        <v>70</v>
      </c>
      <c r="E84" s="24">
        <v>70</v>
      </c>
      <c r="F84" s="18">
        <f t="shared" si="3"/>
        <v>0</v>
      </c>
      <c r="G84" s="17"/>
      <c r="H84" s="24">
        <v>70</v>
      </c>
      <c r="I84" s="24">
        <v>70</v>
      </c>
      <c r="J84" s="24">
        <v>70</v>
      </c>
      <c r="K84" s="18">
        <f t="shared" si="4"/>
        <v>0</v>
      </c>
      <c r="L84" s="24">
        <v>70</v>
      </c>
      <c r="M84" s="24"/>
      <c r="N84" s="24">
        <v>70</v>
      </c>
      <c r="O84" s="24">
        <v>70</v>
      </c>
      <c r="P84" s="18">
        <f t="shared" si="5"/>
        <v>0</v>
      </c>
    </row>
    <row r="85" spans="1:253" ht="94.5" x14ac:dyDescent="0.25">
      <c r="A85" s="48" t="s">
        <v>154</v>
      </c>
      <c r="B85" s="49" t="s">
        <v>155</v>
      </c>
      <c r="C85" s="24">
        <v>7.5</v>
      </c>
      <c r="D85" s="24">
        <v>7.5</v>
      </c>
      <c r="E85" s="24">
        <v>7.5</v>
      </c>
      <c r="F85" s="18">
        <f t="shared" si="3"/>
        <v>0</v>
      </c>
      <c r="G85" s="17"/>
      <c r="H85" s="24">
        <v>7.5</v>
      </c>
      <c r="I85" s="24">
        <v>7.5</v>
      </c>
      <c r="J85" s="24">
        <v>7.5</v>
      </c>
      <c r="K85" s="18">
        <f t="shared" si="4"/>
        <v>0</v>
      </c>
      <c r="L85" s="24">
        <v>7.5</v>
      </c>
      <c r="M85" s="24"/>
      <c r="N85" s="24">
        <v>7.5</v>
      </c>
      <c r="O85" s="24">
        <v>7.5</v>
      </c>
      <c r="P85" s="18">
        <f t="shared" si="5"/>
        <v>0</v>
      </c>
    </row>
    <row r="86" spans="1:253" s="34" customFormat="1" ht="78.75" x14ac:dyDescent="0.25">
      <c r="A86" s="51" t="s">
        <v>156</v>
      </c>
      <c r="B86" s="49" t="s">
        <v>157</v>
      </c>
      <c r="C86" s="24">
        <v>0</v>
      </c>
      <c r="D86" s="24">
        <v>0</v>
      </c>
      <c r="E86" s="24">
        <v>0</v>
      </c>
      <c r="F86" s="18">
        <f t="shared" si="3"/>
        <v>0</v>
      </c>
      <c r="G86" s="17"/>
      <c r="H86" s="24">
        <v>0</v>
      </c>
      <c r="I86" s="24">
        <v>0</v>
      </c>
      <c r="J86" s="24">
        <v>0</v>
      </c>
      <c r="K86" s="18">
        <f t="shared" si="4"/>
        <v>0</v>
      </c>
      <c r="L86" s="24">
        <v>0</v>
      </c>
      <c r="M86" s="24"/>
      <c r="N86" s="24">
        <v>0</v>
      </c>
      <c r="O86" s="24">
        <v>0</v>
      </c>
      <c r="P86" s="18">
        <f t="shared" si="5"/>
        <v>0</v>
      </c>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row>
    <row r="87" spans="1:253" s="34" customFormat="1" ht="110.25" x14ac:dyDescent="0.25">
      <c r="A87" s="51" t="s">
        <v>158</v>
      </c>
      <c r="B87" s="49" t="s">
        <v>159</v>
      </c>
      <c r="C87" s="24">
        <v>252</v>
      </c>
      <c r="D87" s="24">
        <v>252</v>
      </c>
      <c r="E87" s="24">
        <v>252</v>
      </c>
      <c r="F87" s="18">
        <f t="shared" si="3"/>
        <v>0</v>
      </c>
      <c r="G87" s="17"/>
      <c r="H87" s="24">
        <v>252</v>
      </c>
      <c r="I87" s="24">
        <v>252</v>
      </c>
      <c r="J87" s="24">
        <v>252</v>
      </c>
      <c r="K87" s="18">
        <f t="shared" si="4"/>
        <v>0</v>
      </c>
      <c r="L87" s="24">
        <v>252</v>
      </c>
      <c r="M87" s="24"/>
      <c r="N87" s="24">
        <v>252</v>
      </c>
      <c r="O87" s="24">
        <v>252</v>
      </c>
      <c r="P87" s="18">
        <f t="shared" si="5"/>
        <v>0</v>
      </c>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row>
    <row r="88" spans="1:253" s="28" customFormat="1" ht="126" x14ac:dyDescent="0.25">
      <c r="A88" s="51" t="s">
        <v>160</v>
      </c>
      <c r="B88" s="49" t="s">
        <v>161</v>
      </c>
      <c r="C88" s="24">
        <v>38.299999999999997</v>
      </c>
      <c r="D88" s="24">
        <v>38.299999999999997</v>
      </c>
      <c r="E88" s="24">
        <v>38.299999999999997</v>
      </c>
      <c r="F88" s="18">
        <f t="shared" si="3"/>
        <v>0</v>
      </c>
      <c r="G88" s="17"/>
      <c r="H88" s="24">
        <v>38.299999999999997</v>
      </c>
      <c r="I88" s="24">
        <v>38.299999999999997</v>
      </c>
      <c r="J88" s="24">
        <v>38.299999999999997</v>
      </c>
      <c r="K88" s="18">
        <f t="shared" si="4"/>
        <v>0</v>
      </c>
      <c r="L88" s="24">
        <v>38.299999999999997</v>
      </c>
      <c r="M88" s="24"/>
      <c r="N88" s="24">
        <v>38.299999999999997</v>
      </c>
      <c r="O88" s="24">
        <v>38.299999999999997</v>
      </c>
      <c r="P88" s="18">
        <f t="shared" si="5"/>
        <v>0</v>
      </c>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row>
    <row r="89" spans="1:253" s="28" customFormat="1" ht="94.5" x14ac:dyDescent="0.25">
      <c r="A89" s="51" t="s">
        <v>162</v>
      </c>
      <c r="B89" s="49" t="s">
        <v>163</v>
      </c>
      <c r="C89" s="24">
        <v>9</v>
      </c>
      <c r="D89" s="24">
        <v>9</v>
      </c>
      <c r="E89" s="24">
        <v>9</v>
      </c>
      <c r="F89" s="18">
        <f t="shared" si="3"/>
        <v>0</v>
      </c>
      <c r="G89" s="17"/>
      <c r="H89" s="24">
        <v>9</v>
      </c>
      <c r="I89" s="24">
        <v>9</v>
      </c>
      <c r="J89" s="24">
        <v>9</v>
      </c>
      <c r="K89" s="18">
        <f t="shared" si="4"/>
        <v>0</v>
      </c>
      <c r="L89" s="24">
        <v>9</v>
      </c>
      <c r="M89" s="24"/>
      <c r="N89" s="24">
        <v>9</v>
      </c>
      <c r="O89" s="24">
        <v>9</v>
      </c>
      <c r="P89" s="18">
        <f t="shared" si="5"/>
        <v>0</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row>
    <row r="90" spans="1:253" s="28" customFormat="1" ht="78.75" x14ac:dyDescent="0.25">
      <c r="A90" s="51" t="s">
        <v>164</v>
      </c>
      <c r="B90" s="49" t="s">
        <v>165</v>
      </c>
      <c r="C90" s="24">
        <v>0.1</v>
      </c>
      <c r="D90" s="24">
        <v>0.1</v>
      </c>
      <c r="E90" s="24">
        <v>0.1</v>
      </c>
      <c r="F90" s="18">
        <f t="shared" si="3"/>
        <v>0</v>
      </c>
      <c r="G90" s="17"/>
      <c r="H90" s="24">
        <v>0.1</v>
      </c>
      <c r="I90" s="24">
        <v>0.1</v>
      </c>
      <c r="J90" s="24">
        <v>0.1</v>
      </c>
      <c r="K90" s="18">
        <f t="shared" si="4"/>
        <v>0</v>
      </c>
      <c r="L90" s="24">
        <v>0.1</v>
      </c>
      <c r="M90" s="24"/>
      <c r="N90" s="24">
        <v>0.1</v>
      </c>
      <c r="O90" s="24">
        <v>0.1</v>
      </c>
      <c r="P90" s="18">
        <f t="shared" si="5"/>
        <v>0</v>
      </c>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row>
    <row r="91" spans="1:253" s="28" customFormat="1" ht="78.75" x14ac:dyDescent="0.25">
      <c r="A91" s="40" t="s">
        <v>166</v>
      </c>
      <c r="B91" s="35" t="s">
        <v>165</v>
      </c>
      <c r="C91" s="24">
        <v>381.1</v>
      </c>
      <c r="D91" s="24">
        <v>381.1</v>
      </c>
      <c r="E91" s="24">
        <v>381.1</v>
      </c>
      <c r="F91" s="18">
        <f t="shared" si="3"/>
        <v>0</v>
      </c>
      <c r="G91" s="17"/>
      <c r="H91" s="24">
        <v>381.1</v>
      </c>
      <c r="I91" s="24">
        <v>381.1</v>
      </c>
      <c r="J91" s="24">
        <v>381.1</v>
      </c>
      <c r="K91" s="18">
        <f t="shared" si="4"/>
        <v>0</v>
      </c>
      <c r="L91" s="24">
        <v>381.1</v>
      </c>
      <c r="M91" s="24"/>
      <c r="N91" s="24">
        <v>381.1</v>
      </c>
      <c r="O91" s="24">
        <v>381.1</v>
      </c>
      <c r="P91" s="18">
        <f t="shared" si="5"/>
        <v>0</v>
      </c>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row>
    <row r="92" spans="1:253" ht="94.5" x14ac:dyDescent="0.25">
      <c r="A92" s="40" t="s">
        <v>167</v>
      </c>
      <c r="B92" s="35" t="s">
        <v>168</v>
      </c>
      <c r="C92" s="24">
        <v>36</v>
      </c>
      <c r="D92" s="24">
        <v>36</v>
      </c>
      <c r="E92" s="24">
        <v>36</v>
      </c>
      <c r="F92" s="18">
        <f t="shared" si="3"/>
        <v>0</v>
      </c>
      <c r="G92" s="17"/>
      <c r="H92" s="24">
        <v>36</v>
      </c>
      <c r="I92" s="24">
        <v>36</v>
      </c>
      <c r="J92" s="24">
        <v>36</v>
      </c>
      <c r="K92" s="18">
        <f t="shared" si="4"/>
        <v>0</v>
      </c>
      <c r="L92" s="24">
        <v>36</v>
      </c>
      <c r="M92" s="24"/>
      <c r="N92" s="24">
        <v>36</v>
      </c>
      <c r="O92" s="24">
        <v>36</v>
      </c>
      <c r="P92" s="18">
        <f t="shared" si="5"/>
        <v>0</v>
      </c>
    </row>
    <row r="93" spans="1:253" ht="94.5" x14ac:dyDescent="0.25">
      <c r="A93" s="40" t="s">
        <v>169</v>
      </c>
      <c r="B93" s="35" t="s">
        <v>170</v>
      </c>
      <c r="C93" s="24">
        <v>432</v>
      </c>
      <c r="D93" s="24">
        <v>432</v>
      </c>
      <c r="E93" s="24">
        <v>432</v>
      </c>
      <c r="F93" s="18">
        <f t="shared" si="3"/>
        <v>0</v>
      </c>
      <c r="G93" s="17"/>
      <c r="H93" s="24">
        <v>432</v>
      </c>
      <c r="I93" s="24">
        <v>432</v>
      </c>
      <c r="J93" s="24">
        <v>432</v>
      </c>
      <c r="K93" s="18">
        <f t="shared" si="4"/>
        <v>0</v>
      </c>
      <c r="L93" s="24">
        <v>432</v>
      </c>
      <c r="M93" s="24"/>
      <c r="N93" s="24">
        <v>432</v>
      </c>
      <c r="O93" s="24">
        <v>432</v>
      </c>
      <c r="P93" s="18">
        <f t="shared" si="5"/>
        <v>0</v>
      </c>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row>
    <row r="94" spans="1:253" s="28" customFormat="1" ht="63" x14ac:dyDescent="0.25">
      <c r="A94" s="51" t="s">
        <v>171</v>
      </c>
      <c r="B94" s="49" t="s">
        <v>172</v>
      </c>
      <c r="C94" s="24">
        <v>89.3</v>
      </c>
      <c r="D94" s="24">
        <v>89.3</v>
      </c>
      <c r="E94" s="24">
        <v>89.3</v>
      </c>
      <c r="F94" s="18">
        <f t="shared" si="3"/>
        <v>0</v>
      </c>
      <c r="G94" s="17"/>
      <c r="H94" s="24">
        <v>89.3</v>
      </c>
      <c r="I94" s="24">
        <v>89.3</v>
      </c>
      <c r="J94" s="24">
        <v>89.3</v>
      </c>
      <c r="K94" s="18">
        <f t="shared" si="4"/>
        <v>0</v>
      </c>
      <c r="L94" s="24">
        <v>89.3</v>
      </c>
      <c r="M94" s="24"/>
      <c r="N94" s="24">
        <v>89.3</v>
      </c>
      <c r="O94" s="24">
        <v>89.3</v>
      </c>
      <c r="P94" s="18">
        <f t="shared" si="5"/>
        <v>0</v>
      </c>
    </row>
    <row r="95" spans="1:253" s="52" customFormat="1" ht="78.75" x14ac:dyDescent="0.25">
      <c r="A95" s="51" t="s">
        <v>173</v>
      </c>
      <c r="B95" s="49" t="s">
        <v>174</v>
      </c>
      <c r="C95" s="24">
        <v>0</v>
      </c>
      <c r="D95" s="24">
        <v>0</v>
      </c>
      <c r="E95" s="24">
        <v>0</v>
      </c>
      <c r="F95" s="18">
        <f t="shared" si="3"/>
        <v>0</v>
      </c>
      <c r="G95" s="17"/>
      <c r="H95" s="24">
        <v>0</v>
      </c>
      <c r="I95" s="24">
        <v>0</v>
      </c>
      <c r="J95" s="24">
        <v>0</v>
      </c>
      <c r="K95" s="18">
        <f t="shared" si="4"/>
        <v>0</v>
      </c>
      <c r="L95" s="24">
        <v>0</v>
      </c>
      <c r="M95" s="24"/>
      <c r="N95" s="24">
        <v>0</v>
      </c>
      <c r="O95" s="24">
        <v>0</v>
      </c>
      <c r="P95" s="18">
        <f t="shared" si="5"/>
        <v>0</v>
      </c>
      <c r="Q95" s="6"/>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c r="HM95" s="28"/>
      <c r="HN95" s="28"/>
      <c r="HO95" s="28"/>
      <c r="HP95" s="28"/>
      <c r="HQ95" s="28"/>
      <c r="HR95" s="28"/>
      <c r="HS95" s="28"/>
      <c r="HT95" s="28"/>
      <c r="HU95" s="28"/>
      <c r="HV95" s="28"/>
      <c r="HW95" s="28"/>
      <c r="HX95" s="28"/>
      <c r="HY95" s="28"/>
      <c r="HZ95" s="28"/>
      <c r="IA95" s="28"/>
      <c r="IB95" s="28"/>
      <c r="IC95" s="28"/>
      <c r="ID95" s="28"/>
      <c r="IE95" s="28"/>
      <c r="IF95" s="28"/>
      <c r="IG95" s="28"/>
      <c r="IH95" s="28"/>
      <c r="II95" s="28"/>
      <c r="IJ95" s="28"/>
      <c r="IK95" s="28"/>
      <c r="IL95" s="28"/>
      <c r="IM95" s="28"/>
      <c r="IN95" s="28"/>
      <c r="IO95" s="28"/>
      <c r="IP95" s="28"/>
      <c r="IQ95" s="28"/>
      <c r="IR95" s="28"/>
      <c r="IS95" s="28"/>
    </row>
    <row r="96" spans="1:253" s="52" customFormat="1" ht="78.75" x14ac:dyDescent="0.25">
      <c r="A96" s="40" t="s">
        <v>175</v>
      </c>
      <c r="B96" s="35" t="s">
        <v>176</v>
      </c>
      <c r="C96" s="24">
        <v>2160.1999999999998</v>
      </c>
      <c r="D96" s="24">
        <v>2160.1999999999998</v>
      </c>
      <c r="E96" s="24">
        <v>2160.1999999999998</v>
      </c>
      <c r="F96" s="18">
        <f t="shared" si="3"/>
        <v>0</v>
      </c>
      <c r="G96" s="17"/>
      <c r="H96" s="24">
        <v>2160.1999999999998</v>
      </c>
      <c r="I96" s="24">
        <v>2160.1999999999998</v>
      </c>
      <c r="J96" s="24">
        <v>2160.1999999999998</v>
      </c>
      <c r="K96" s="18">
        <f t="shared" si="4"/>
        <v>0</v>
      </c>
      <c r="L96" s="24">
        <v>2160.1999999999998</v>
      </c>
      <c r="M96" s="24"/>
      <c r="N96" s="24">
        <v>2160.1999999999998</v>
      </c>
      <c r="O96" s="24">
        <v>2160.1999999999998</v>
      </c>
      <c r="P96" s="18">
        <f t="shared" si="5"/>
        <v>0</v>
      </c>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row>
    <row r="97" spans="1:253" s="52" customFormat="1" ht="157.5" x14ac:dyDescent="0.25">
      <c r="A97" s="51" t="s">
        <v>177</v>
      </c>
      <c r="B97" s="49" t="s">
        <v>178</v>
      </c>
      <c r="C97" s="24">
        <v>17.399999999999999</v>
      </c>
      <c r="D97" s="24">
        <v>17.399999999999999</v>
      </c>
      <c r="E97" s="24">
        <v>17.399999999999999</v>
      </c>
      <c r="F97" s="18">
        <f t="shared" si="3"/>
        <v>0</v>
      </c>
      <c r="G97" s="17"/>
      <c r="H97" s="24">
        <v>17.399999999999999</v>
      </c>
      <c r="I97" s="24">
        <v>17.399999999999999</v>
      </c>
      <c r="J97" s="24">
        <v>17.399999999999999</v>
      </c>
      <c r="K97" s="18">
        <f t="shared" si="4"/>
        <v>0</v>
      </c>
      <c r="L97" s="24">
        <v>17.399999999999999</v>
      </c>
      <c r="M97" s="24"/>
      <c r="N97" s="24">
        <v>17.399999999999999</v>
      </c>
      <c r="O97" s="24">
        <v>17.399999999999999</v>
      </c>
      <c r="P97" s="18">
        <f t="shared" si="5"/>
        <v>0</v>
      </c>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row>
    <row r="98" spans="1:253" s="52" customFormat="1" ht="63" x14ac:dyDescent="0.25">
      <c r="A98" s="40" t="s">
        <v>179</v>
      </c>
      <c r="B98" s="35" t="s">
        <v>180</v>
      </c>
      <c r="C98" s="24">
        <v>0.5</v>
      </c>
      <c r="D98" s="24">
        <v>0.5</v>
      </c>
      <c r="E98" s="24">
        <v>0.5</v>
      </c>
      <c r="F98" s="18">
        <f t="shared" si="3"/>
        <v>0</v>
      </c>
      <c r="G98" s="17"/>
      <c r="H98" s="24">
        <v>0.5</v>
      </c>
      <c r="I98" s="24">
        <v>0.5</v>
      </c>
      <c r="J98" s="24">
        <v>0.5</v>
      </c>
      <c r="K98" s="18">
        <f t="shared" si="4"/>
        <v>0</v>
      </c>
      <c r="L98" s="24">
        <v>0.5</v>
      </c>
      <c r="M98" s="24"/>
      <c r="N98" s="24">
        <v>0.5</v>
      </c>
      <c r="O98" s="24">
        <v>0.5</v>
      </c>
      <c r="P98" s="18">
        <f t="shared" si="5"/>
        <v>0</v>
      </c>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28"/>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row>
    <row r="99" spans="1:253" s="52" customFormat="1" ht="63" x14ac:dyDescent="0.25">
      <c r="A99" s="40" t="s">
        <v>181</v>
      </c>
      <c r="B99" s="35" t="s">
        <v>180</v>
      </c>
      <c r="C99" s="24">
        <v>60</v>
      </c>
      <c r="D99" s="24">
        <v>60</v>
      </c>
      <c r="E99" s="24">
        <v>60</v>
      </c>
      <c r="F99" s="18">
        <f t="shared" si="3"/>
        <v>0</v>
      </c>
      <c r="G99" s="17"/>
      <c r="H99" s="24">
        <v>60</v>
      </c>
      <c r="I99" s="24">
        <v>60</v>
      </c>
      <c r="J99" s="24">
        <v>60</v>
      </c>
      <c r="K99" s="18">
        <f t="shared" si="4"/>
        <v>0</v>
      </c>
      <c r="L99" s="24">
        <v>60</v>
      </c>
      <c r="M99" s="24"/>
      <c r="N99" s="24">
        <v>60</v>
      </c>
      <c r="O99" s="24">
        <v>60</v>
      </c>
      <c r="P99" s="18">
        <f t="shared" si="5"/>
        <v>0</v>
      </c>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row>
    <row r="100" spans="1:253" s="52" customFormat="1" ht="63" x14ac:dyDescent="0.25">
      <c r="A100" s="40" t="s">
        <v>182</v>
      </c>
      <c r="B100" s="35" t="s">
        <v>180</v>
      </c>
      <c r="C100" s="24">
        <v>400</v>
      </c>
      <c r="D100" s="24">
        <v>400</v>
      </c>
      <c r="E100" s="24">
        <v>400</v>
      </c>
      <c r="F100" s="18">
        <f t="shared" si="3"/>
        <v>0</v>
      </c>
      <c r="G100" s="17"/>
      <c r="H100" s="24">
        <v>400</v>
      </c>
      <c r="I100" s="24">
        <v>400</v>
      </c>
      <c r="J100" s="24">
        <v>400</v>
      </c>
      <c r="K100" s="18">
        <f t="shared" si="4"/>
        <v>0</v>
      </c>
      <c r="L100" s="24">
        <v>400</v>
      </c>
      <c r="M100" s="24"/>
      <c r="N100" s="24">
        <v>400</v>
      </c>
      <c r="O100" s="24">
        <v>400</v>
      </c>
      <c r="P100" s="18">
        <f t="shared" si="5"/>
        <v>0</v>
      </c>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c r="HD100" s="28"/>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c r="IO100" s="28"/>
      <c r="IP100" s="28"/>
      <c r="IQ100" s="28"/>
      <c r="IR100" s="28"/>
      <c r="IS100" s="28"/>
    </row>
    <row r="101" spans="1:253" s="52" customFormat="1" ht="63" x14ac:dyDescent="0.25">
      <c r="A101" s="40" t="s">
        <v>183</v>
      </c>
      <c r="B101" s="35" t="s">
        <v>180</v>
      </c>
      <c r="C101" s="24">
        <v>1000</v>
      </c>
      <c r="D101" s="24">
        <v>1000</v>
      </c>
      <c r="E101" s="24">
        <v>1000</v>
      </c>
      <c r="F101" s="18">
        <f t="shared" si="3"/>
        <v>0</v>
      </c>
      <c r="G101" s="17"/>
      <c r="H101" s="24">
        <v>1000</v>
      </c>
      <c r="I101" s="24">
        <v>1000</v>
      </c>
      <c r="J101" s="24">
        <v>1000</v>
      </c>
      <c r="K101" s="18">
        <f t="shared" si="4"/>
        <v>0</v>
      </c>
      <c r="L101" s="24">
        <v>1000</v>
      </c>
      <c r="M101" s="24"/>
      <c r="N101" s="24">
        <v>1000</v>
      </c>
      <c r="O101" s="24">
        <v>1000</v>
      </c>
      <c r="P101" s="18">
        <f t="shared" si="5"/>
        <v>0</v>
      </c>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row>
    <row r="102" spans="1:253" s="55" customFormat="1" ht="78.75" x14ac:dyDescent="0.25">
      <c r="A102" s="40" t="s">
        <v>184</v>
      </c>
      <c r="B102" s="35" t="s">
        <v>185</v>
      </c>
      <c r="C102" s="24">
        <v>150</v>
      </c>
      <c r="D102" s="24">
        <v>150</v>
      </c>
      <c r="E102" s="24">
        <v>150</v>
      </c>
      <c r="F102" s="18">
        <f t="shared" si="3"/>
        <v>0</v>
      </c>
      <c r="G102" s="17"/>
      <c r="H102" s="24">
        <v>150</v>
      </c>
      <c r="I102" s="24">
        <v>150</v>
      </c>
      <c r="J102" s="24">
        <v>150</v>
      </c>
      <c r="K102" s="18">
        <f t="shared" si="4"/>
        <v>0</v>
      </c>
      <c r="L102" s="24">
        <v>150</v>
      </c>
      <c r="M102" s="24"/>
      <c r="N102" s="24">
        <v>150</v>
      </c>
      <c r="O102" s="24">
        <v>150</v>
      </c>
      <c r="P102" s="18">
        <f t="shared" si="5"/>
        <v>0</v>
      </c>
      <c r="Q102" s="53"/>
      <c r="R102" s="53"/>
      <c r="S102" s="53"/>
      <c r="T102" s="54"/>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row>
    <row r="103" spans="1:253" s="52" customFormat="1" ht="94.5" x14ac:dyDescent="0.25">
      <c r="A103" s="56" t="s">
        <v>186</v>
      </c>
      <c r="B103" s="35" t="s">
        <v>187</v>
      </c>
      <c r="C103" s="24">
        <v>106.7</v>
      </c>
      <c r="D103" s="24">
        <v>106.7</v>
      </c>
      <c r="E103" s="24">
        <v>106.7</v>
      </c>
      <c r="F103" s="18">
        <f t="shared" si="3"/>
        <v>0</v>
      </c>
      <c r="G103" s="17"/>
      <c r="H103" s="24">
        <v>106.7</v>
      </c>
      <c r="I103" s="24">
        <v>106.7</v>
      </c>
      <c r="J103" s="24">
        <v>106.7</v>
      </c>
      <c r="K103" s="18">
        <f t="shared" si="4"/>
        <v>0</v>
      </c>
      <c r="L103" s="24">
        <v>106.7</v>
      </c>
      <c r="M103" s="24"/>
      <c r="N103" s="24">
        <v>106.7</v>
      </c>
      <c r="O103" s="24">
        <v>106.7</v>
      </c>
      <c r="P103" s="18">
        <f t="shared" si="5"/>
        <v>0</v>
      </c>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row>
    <row r="104" spans="1:253" s="52" customFormat="1" ht="15.75" x14ac:dyDescent="0.25">
      <c r="A104" s="15" t="s">
        <v>188</v>
      </c>
      <c r="B104" s="16" t="s">
        <v>189</v>
      </c>
      <c r="C104" s="17">
        <f>C105</f>
        <v>353.5</v>
      </c>
      <c r="D104" s="17">
        <f>D105</f>
        <v>353.5</v>
      </c>
      <c r="E104" s="17">
        <f>E105</f>
        <v>353.5</v>
      </c>
      <c r="F104" s="18">
        <f t="shared" si="3"/>
        <v>0</v>
      </c>
      <c r="G104" s="17"/>
      <c r="H104" s="17">
        <f>H105</f>
        <v>356.8</v>
      </c>
      <c r="I104" s="17">
        <f>I105</f>
        <v>356.8</v>
      </c>
      <c r="J104" s="17">
        <f>J105</f>
        <v>356.8</v>
      </c>
      <c r="K104" s="18">
        <f t="shared" si="4"/>
        <v>0</v>
      </c>
      <c r="L104" s="17">
        <f>L105</f>
        <v>334.1</v>
      </c>
      <c r="M104" s="17">
        <f>M105</f>
        <v>938.1</v>
      </c>
      <c r="N104" s="17">
        <f>N105</f>
        <v>334.1</v>
      </c>
      <c r="O104" s="17">
        <f>O105</f>
        <v>334.1</v>
      </c>
      <c r="P104" s="18">
        <f t="shared" si="5"/>
        <v>0</v>
      </c>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row>
    <row r="105" spans="1:253" s="52" customFormat="1" ht="15.75" x14ac:dyDescent="0.25">
      <c r="A105" s="13" t="s">
        <v>190</v>
      </c>
      <c r="B105" s="35" t="s">
        <v>191</v>
      </c>
      <c r="C105" s="18">
        <v>353.5</v>
      </c>
      <c r="D105" s="18">
        <v>353.5</v>
      </c>
      <c r="E105" s="18">
        <v>353.5</v>
      </c>
      <c r="F105" s="18">
        <f t="shared" si="3"/>
        <v>0</v>
      </c>
      <c r="G105" s="17"/>
      <c r="H105" s="18">
        <v>356.8</v>
      </c>
      <c r="I105" s="18">
        <v>356.8</v>
      </c>
      <c r="J105" s="18">
        <v>356.8</v>
      </c>
      <c r="K105" s="18">
        <f t="shared" si="4"/>
        <v>0</v>
      </c>
      <c r="L105" s="18">
        <v>334.1</v>
      </c>
      <c r="M105" s="18">
        <v>938.1</v>
      </c>
      <c r="N105" s="18">
        <v>334.1</v>
      </c>
      <c r="O105" s="18">
        <v>334.1</v>
      </c>
      <c r="P105" s="18">
        <f t="shared" si="5"/>
        <v>0</v>
      </c>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row>
    <row r="106" spans="1:253" s="52" customFormat="1" ht="15.75" x14ac:dyDescent="0.25">
      <c r="A106" s="79" t="s">
        <v>192</v>
      </c>
      <c r="B106" s="80"/>
      <c r="C106" s="17">
        <f>C104+C75+C66+C52+C48+C38</f>
        <v>135167.59999999998</v>
      </c>
      <c r="D106" s="17">
        <f>D104+D75+D66+D52+D48+D38</f>
        <v>135167.59999999998</v>
      </c>
      <c r="E106" s="17">
        <f>E104+E75+E66+E52+E48+E38</f>
        <v>135988.4</v>
      </c>
      <c r="F106" s="18">
        <f t="shared" si="3"/>
        <v>820.80000000001746</v>
      </c>
      <c r="G106" s="17"/>
      <c r="H106" s="17">
        <f>H104+H75+H66+H52+H48+H38</f>
        <v>122106.5</v>
      </c>
      <c r="I106" s="17">
        <f>I104+I75+I66+I52+I48+I38</f>
        <v>122106.5</v>
      </c>
      <c r="J106" s="17">
        <f>J104+J75+J66+J52+J48+J38</f>
        <v>122106.5</v>
      </c>
      <c r="K106" s="18">
        <f t="shared" si="4"/>
        <v>0</v>
      </c>
      <c r="L106" s="17">
        <f>L104+L75+L66+L52+L48+L38</f>
        <v>120617.5</v>
      </c>
      <c r="M106" s="17">
        <f>M104+M75+M66+M52+M48+M38</f>
        <v>122067.9</v>
      </c>
      <c r="N106" s="17">
        <f>N104+N75+N66+N52+N48+N38</f>
        <v>120617.5</v>
      </c>
      <c r="O106" s="17">
        <f>O104+O75+O66+O52+O48+O38</f>
        <v>120617.5</v>
      </c>
      <c r="P106" s="18">
        <f t="shared" si="5"/>
        <v>0</v>
      </c>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row>
    <row r="107" spans="1:253" s="52" customFormat="1" ht="15.75" x14ac:dyDescent="0.25">
      <c r="A107" s="15" t="s">
        <v>193</v>
      </c>
      <c r="B107" s="57" t="s">
        <v>194</v>
      </c>
      <c r="C107" s="17">
        <f>C106+C37</f>
        <v>1921570</v>
      </c>
      <c r="D107" s="17">
        <f>D106+D37</f>
        <v>1921570</v>
      </c>
      <c r="E107" s="17">
        <f>E106+E37</f>
        <v>1922390.7999999998</v>
      </c>
      <c r="F107" s="18">
        <f t="shared" si="3"/>
        <v>820.79999999981374</v>
      </c>
      <c r="G107" s="17"/>
      <c r="H107" s="17">
        <f>H106+H37</f>
        <v>1995218.7999999998</v>
      </c>
      <c r="I107" s="17">
        <f>I106+I37</f>
        <v>1995218.7999999998</v>
      </c>
      <c r="J107" s="17">
        <f>J106+J37</f>
        <v>1995218.7999999998</v>
      </c>
      <c r="K107" s="18">
        <f t="shared" si="4"/>
        <v>0</v>
      </c>
      <c r="L107" s="17">
        <f>L106+L37</f>
        <v>2090426.7999999998</v>
      </c>
      <c r="M107" s="17">
        <f>M106+M37</f>
        <v>1745613.8999999997</v>
      </c>
      <c r="N107" s="17">
        <f>N106+N37</f>
        <v>2090426.7999999998</v>
      </c>
      <c r="O107" s="17">
        <f>O106+O37</f>
        <v>2090426.7999999998</v>
      </c>
      <c r="P107" s="18">
        <f t="shared" si="5"/>
        <v>0</v>
      </c>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row>
    <row r="108" spans="1:253" s="52" customFormat="1" ht="47.25" x14ac:dyDescent="0.25">
      <c r="A108" s="15" t="s">
        <v>195</v>
      </c>
      <c r="B108" s="57" t="s">
        <v>196</v>
      </c>
      <c r="C108" s="17">
        <f>C109+C114+C164+C206</f>
        <v>5384049.3999999994</v>
      </c>
      <c r="D108" s="17">
        <f>D109+D114+D164+D206</f>
        <v>5257573.3</v>
      </c>
      <c r="E108" s="17">
        <f>E109+E114+E164+E206</f>
        <v>5489188.7999999989</v>
      </c>
      <c r="F108" s="18">
        <f t="shared" si="3"/>
        <v>231615.49999999907</v>
      </c>
      <c r="G108" s="17"/>
      <c r="H108" s="17">
        <f>H109+H114+H164+H206</f>
        <v>3672766.1</v>
      </c>
      <c r="I108" s="17">
        <f>I109+I114+I164+I206</f>
        <v>3797607.1999999997</v>
      </c>
      <c r="J108" s="17">
        <f>J109+J114+J164+J206</f>
        <v>3798507.3999999994</v>
      </c>
      <c r="K108" s="18">
        <f t="shared" si="4"/>
        <v>900.1999999997206</v>
      </c>
      <c r="L108" s="17">
        <f>L109+L114+L164+L206</f>
        <v>3878251.7</v>
      </c>
      <c r="M108" s="18"/>
      <c r="N108" s="17">
        <f>N109+N114+N164+N206</f>
        <v>3978429.7</v>
      </c>
      <c r="O108" s="17">
        <f>O109+O114+O164+O206</f>
        <v>3978429.7</v>
      </c>
      <c r="P108" s="18">
        <f t="shared" si="5"/>
        <v>0</v>
      </c>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c r="IB108" s="28"/>
      <c r="IC108" s="28"/>
      <c r="ID108" s="28"/>
      <c r="IE108" s="28"/>
      <c r="IF108" s="28"/>
      <c r="IG108" s="28"/>
      <c r="IH108" s="28"/>
      <c r="II108" s="28"/>
      <c r="IJ108" s="28"/>
      <c r="IK108" s="28"/>
      <c r="IL108" s="28"/>
      <c r="IM108" s="28"/>
      <c r="IN108" s="28"/>
      <c r="IO108" s="28"/>
      <c r="IP108" s="28"/>
      <c r="IQ108" s="28"/>
    </row>
    <row r="109" spans="1:253" s="52" customFormat="1" ht="31.5" x14ac:dyDescent="0.25">
      <c r="A109" s="15" t="s">
        <v>197</v>
      </c>
      <c r="B109" s="16" t="s">
        <v>198</v>
      </c>
      <c r="C109" s="17">
        <f>SUM(C110:C112)</f>
        <v>336831.2</v>
      </c>
      <c r="D109" s="17">
        <f>SUM(D110:D113)</f>
        <v>336831.2</v>
      </c>
      <c r="E109" s="17">
        <f>SUM(E110:E113)</f>
        <v>509325</v>
      </c>
      <c r="F109" s="18">
        <f>E109-D109</f>
        <v>172493.8</v>
      </c>
      <c r="G109" s="17"/>
      <c r="H109" s="17">
        <f>SUM(H110:H112)</f>
        <v>169384.2</v>
      </c>
      <c r="I109" s="17">
        <f>SUM(I110:I112)</f>
        <v>169384.2</v>
      </c>
      <c r="J109" s="17">
        <f>SUM(J110:J112)</f>
        <v>169384.2</v>
      </c>
      <c r="K109" s="18">
        <f t="shared" si="4"/>
        <v>0</v>
      </c>
      <c r="L109" s="17">
        <f>SUM(L110:L112)</f>
        <v>158937.20000000001</v>
      </c>
      <c r="M109" s="18"/>
      <c r="N109" s="17">
        <f>SUM(N110:N112)</f>
        <v>158937.20000000001</v>
      </c>
      <c r="O109" s="17">
        <f>SUM(O110:O112)</f>
        <v>158937.20000000001</v>
      </c>
      <c r="P109" s="18">
        <f t="shared" si="5"/>
        <v>0</v>
      </c>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row>
    <row r="110" spans="1:253" s="52" customFormat="1" ht="47.25" x14ac:dyDescent="0.25">
      <c r="A110" s="13" t="s">
        <v>199</v>
      </c>
      <c r="B110" s="35" t="s">
        <v>200</v>
      </c>
      <c r="C110" s="18">
        <v>296644</v>
      </c>
      <c r="D110" s="18">
        <v>296644</v>
      </c>
      <c r="E110" s="18">
        <v>296644</v>
      </c>
      <c r="F110" s="18">
        <f t="shared" si="3"/>
        <v>0</v>
      </c>
      <c r="G110" s="17"/>
      <c r="H110" s="18">
        <v>129197</v>
      </c>
      <c r="I110" s="18">
        <v>129197</v>
      </c>
      <c r="J110" s="18">
        <v>129197</v>
      </c>
      <c r="K110" s="18">
        <f t="shared" si="4"/>
        <v>0</v>
      </c>
      <c r="L110" s="18">
        <v>118750</v>
      </c>
      <c r="M110" s="18"/>
      <c r="N110" s="18">
        <v>118750</v>
      </c>
      <c r="O110" s="18">
        <v>118750</v>
      </c>
      <c r="P110" s="18">
        <f t="shared" si="5"/>
        <v>0</v>
      </c>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row>
    <row r="111" spans="1:253" s="52" customFormat="1" ht="31.5" x14ac:dyDescent="0.25">
      <c r="A111" s="13" t="s">
        <v>201</v>
      </c>
      <c r="B111" s="35" t="s">
        <v>202</v>
      </c>
      <c r="C111" s="18">
        <v>0</v>
      </c>
      <c r="D111" s="18">
        <v>0</v>
      </c>
      <c r="E111" s="18">
        <v>169100</v>
      </c>
      <c r="F111" s="18">
        <f t="shared" si="3"/>
        <v>169100</v>
      </c>
      <c r="G111" s="18" t="s">
        <v>203</v>
      </c>
      <c r="H111" s="18"/>
      <c r="I111" s="18"/>
      <c r="J111" s="18"/>
      <c r="K111" s="18">
        <f t="shared" si="4"/>
        <v>0</v>
      </c>
      <c r="L111" s="18"/>
      <c r="M111" s="18"/>
      <c r="N111" s="18"/>
      <c r="O111" s="18"/>
      <c r="P111" s="18">
        <f t="shared" si="5"/>
        <v>0</v>
      </c>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row>
    <row r="112" spans="1:253" s="52" customFormat="1" ht="47.25" x14ac:dyDescent="0.25">
      <c r="A112" s="13" t="s">
        <v>204</v>
      </c>
      <c r="B112" s="35" t="s">
        <v>205</v>
      </c>
      <c r="C112" s="18">
        <v>40187.199999999997</v>
      </c>
      <c r="D112" s="18">
        <v>40187.199999999997</v>
      </c>
      <c r="E112" s="18">
        <v>40187.199999999997</v>
      </c>
      <c r="F112" s="18">
        <f t="shared" si="3"/>
        <v>0</v>
      </c>
      <c r="G112" s="17"/>
      <c r="H112" s="18">
        <v>40187.199999999997</v>
      </c>
      <c r="I112" s="18">
        <v>40187.199999999997</v>
      </c>
      <c r="J112" s="18">
        <v>40187.199999999997</v>
      </c>
      <c r="K112" s="18">
        <f t="shared" si="4"/>
        <v>0</v>
      </c>
      <c r="L112" s="18">
        <v>40187.199999999997</v>
      </c>
      <c r="M112" s="18"/>
      <c r="N112" s="18">
        <v>40187.199999999997</v>
      </c>
      <c r="O112" s="18">
        <v>40187.199999999997</v>
      </c>
      <c r="P112" s="18">
        <f t="shared" si="5"/>
        <v>0</v>
      </c>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row>
    <row r="113" spans="1:251" s="52" customFormat="1" ht="47.25" x14ac:dyDescent="0.25">
      <c r="A113" s="51" t="s">
        <v>206</v>
      </c>
      <c r="B113" s="58" t="s">
        <v>207</v>
      </c>
      <c r="C113" s="18">
        <v>0</v>
      </c>
      <c r="D113" s="18">
        <v>0</v>
      </c>
      <c r="E113" s="18">
        <v>3393.8</v>
      </c>
      <c r="F113" s="18">
        <f t="shared" si="3"/>
        <v>3393.8</v>
      </c>
      <c r="G113" s="18" t="s">
        <v>203</v>
      </c>
      <c r="H113" s="18"/>
      <c r="I113" s="18"/>
      <c r="J113" s="18"/>
      <c r="K113" s="18">
        <f t="shared" si="4"/>
        <v>0</v>
      </c>
      <c r="L113" s="18"/>
      <c r="M113" s="18"/>
      <c r="N113" s="18"/>
      <c r="O113" s="18"/>
      <c r="P113" s="18">
        <f t="shared" si="5"/>
        <v>0</v>
      </c>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row>
    <row r="114" spans="1:251" ht="31.5" x14ac:dyDescent="0.25">
      <c r="A114" s="15" t="s">
        <v>208</v>
      </c>
      <c r="B114" s="16" t="s">
        <v>209</v>
      </c>
      <c r="C114" s="17">
        <f>SUM(C115:C163)</f>
        <v>2291442.6999999997</v>
      </c>
      <c r="D114" s="17">
        <f>SUM(D115:D163)</f>
        <v>2073209.5000000005</v>
      </c>
      <c r="E114" s="17">
        <f>SUM(E115:E163)</f>
        <v>2128529.6999999997</v>
      </c>
      <c r="F114" s="18">
        <f t="shared" si="3"/>
        <v>55320.199999999255</v>
      </c>
      <c r="G114" s="17"/>
      <c r="H114" s="17">
        <f>SUM(H115:H163)</f>
        <v>700487.00000000012</v>
      </c>
      <c r="I114" s="17">
        <f>SUM(I115:I163)</f>
        <v>733485.30000000016</v>
      </c>
      <c r="J114" s="17">
        <f>SUM(J115:J163)</f>
        <v>734385.50000000012</v>
      </c>
      <c r="K114" s="18">
        <f t="shared" si="4"/>
        <v>900.19999999995343</v>
      </c>
      <c r="L114" s="17">
        <f>SUM(L115:L163)</f>
        <v>854602.90000000014</v>
      </c>
      <c r="M114" s="17">
        <f>SUM(M115:M162)</f>
        <v>0</v>
      </c>
      <c r="N114" s="17">
        <f>SUM(N115:N163)</f>
        <v>863296.00000000023</v>
      </c>
      <c r="O114" s="17">
        <f>SUM(O115:O163)</f>
        <v>863296.00000000023</v>
      </c>
      <c r="P114" s="18">
        <f t="shared" si="5"/>
        <v>0</v>
      </c>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row>
    <row r="115" spans="1:251" ht="94.5" x14ac:dyDescent="0.25">
      <c r="A115" s="13" t="s">
        <v>210</v>
      </c>
      <c r="B115" s="35" t="s">
        <v>211</v>
      </c>
      <c r="C115" s="18">
        <v>102353.3</v>
      </c>
      <c r="D115" s="18">
        <v>102353.3</v>
      </c>
      <c r="E115" s="18">
        <v>102353.3</v>
      </c>
      <c r="F115" s="18">
        <f t="shared" si="3"/>
        <v>0</v>
      </c>
      <c r="G115" s="17"/>
      <c r="H115" s="24">
        <v>87353.3</v>
      </c>
      <c r="I115" s="24">
        <v>87353.3</v>
      </c>
      <c r="J115" s="24">
        <v>87353.3</v>
      </c>
      <c r="K115" s="18">
        <f t="shared" si="4"/>
        <v>0</v>
      </c>
      <c r="L115" s="24">
        <v>87353.3</v>
      </c>
      <c r="M115" s="18"/>
      <c r="N115" s="24">
        <v>87353.3</v>
      </c>
      <c r="O115" s="24">
        <v>87353.3</v>
      </c>
      <c r="P115" s="18">
        <f t="shared" si="5"/>
        <v>0</v>
      </c>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c r="IQ115" s="28"/>
    </row>
    <row r="116" spans="1:251" s="52" customFormat="1" ht="110.25" x14ac:dyDescent="0.25">
      <c r="A116" s="13" t="s">
        <v>210</v>
      </c>
      <c r="B116" s="35" t="s">
        <v>212</v>
      </c>
      <c r="C116" s="18">
        <v>0</v>
      </c>
      <c r="D116" s="18">
        <v>0</v>
      </c>
      <c r="E116" s="18">
        <v>0</v>
      </c>
      <c r="F116" s="18">
        <f t="shared" si="3"/>
        <v>0</v>
      </c>
      <c r="G116" s="17"/>
      <c r="H116" s="24">
        <v>0</v>
      </c>
      <c r="I116" s="24">
        <v>0</v>
      </c>
      <c r="J116" s="24">
        <v>0</v>
      </c>
      <c r="K116" s="18">
        <f t="shared" si="4"/>
        <v>0</v>
      </c>
      <c r="L116" s="24">
        <v>0</v>
      </c>
      <c r="M116" s="18"/>
      <c r="N116" s="24">
        <v>0</v>
      </c>
      <c r="O116" s="24">
        <v>0</v>
      </c>
      <c r="P116" s="18">
        <f t="shared" si="5"/>
        <v>0</v>
      </c>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row>
    <row r="117" spans="1:251" s="52" customFormat="1" ht="94.5" x14ac:dyDescent="0.25">
      <c r="A117" s="13" t="s">
        <v>210</v>
      </c>
      <c r="B117" s="35" t="s">
        <v>213</v>
      </c>
      <c r="C117" s="18">
        <v>31932</v>
      </c>
      <c r="D117" s="18">
        <v>31932</v>
      </c>
      <c r="E117" s="18">
        <v>31932</v>
      </c>
      <c r="F117" s="18">
        <f t="shared" si="3"/>
        <v>0</v>
      </c>
      <c r="G117" s="17"/>
      <c r="H117" s="24">
        <v>0</v>
      </c>
      <c r="I117" s="24">
        <v>0</v>
      </c>
      <c r="J117" s="24">
        <v>0</v>
      </c>
      <c r="K117" s="18">
        <f t="shared" si="4"/>
        <v>0</v>
      </c>
      <c r="L117" s="24">
        <v>0</v>
      </c>
      <c r="M117" s="18"/>
      <c r="N117" s="24">
        <v>0</v>
      </c>
      <c r="O117" s="24">
        <v>0</v>
      </c>
      <c r="P117" s="18">
        <f t="shared" si="5"/>
        <v>0</v>
      </c>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row>
    <row r="118" spans="1:251" s="52" customFormat="1" ht="64.5" customHeight="1" x14ac:dyDescent="0.25">
      <c r="A118" s="13" t="s">
        <v>214</v>
      </c>
      <c r="B118" s="35" t="s">
        <v>215</v>
      </c>
      <c r="C118" s="18">
        <v>3563.6</v>
      </c>
      <c r="D118" s="18">
        <v>3498.6</v>
      </c>
      <c r="E118" s="18">
        <v>3498.6</v>
      </c>
      <c r="F118" s="18">
        <f t="shared" si="3"/>
        <v>0</v>
      </c>
      <c r="G118" s="17"/>
      <c r="H118" s="24">
        <v>3379</v>
      </c>
      <c r="I118" s="24">
        <v>3352.4</v>
      </c>
      <c r="J118" s="24">
        <v>3352.4</v>
      </c>
      <c r="K118" s="18">
        <f t="shared" si="4"/>
        <v>0</v>
      </c>
      <c r="L118" s="24">
        <v>3804.6</v>
      </c>
      <c r="M118" s="18"/>
      <c r="N118" s="24">
        <v>3778</v>
      </c>
      <c r="O118" s="24">
        <v>3778</v>
      </c>
      <c r="P118" s="18">
        <f t="shared" si="5"/>
        <v>0</v>
      </c>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row>
    <row r="119" spans="1:251" s="52" customFormat="1" ht="66.75" customHeight="1" x14ac:dyDescent="0.25">
      <c r="A119" s="13" t="s">
        <v>216</v>
      </c>
      <c r="B119" s="35" t="s">
        <v>217</v>
      </c>
      <c r="C119" s="18">
        <v>0</v>
      </c>
      <c r="D119" s="18">
        <v>0</v>
      </c>
      <c r="E119" s="18">
        <v>0</v>
      </c>
      <c r="F119" s="18">
        <f t="shared" si="3"/>
        <v>0</v>
      </c>
      <c r="G119" s="17"/>
      <c r="H119" s="24">
        <v>0</v>
      </c>
      <c r="I119" s="24">
        <v>0</v>
      </c>
      <c r="J119" s="24">
        <v>0</v>
      </c>
      <c r="K119" s="18">
        <f t="shared" si="4"/>
        <v>0</v>
      </c>
      <c r="L119" s="24">
        <v>17819.7</v>
      </c>
      <c r="M119" s="18"/>
      <c r="N119" s="24">
        <v>17819.7</v>
      </c>
      <c r="O119" s="24">
        <v>17819.7</v>
      </c>
      <c r="P119" s="18">
        <f t="shared" si="5"/>
        <v>0</v>
      </c>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row>
    <row r="120" spans="1:251" s="52" customFormat="1" ht="47.25" x14ac:dyDescent="0.25">
      <c r="A120" s="13" t="s">
        <v>218</v>
      </c>
      <c r="B120" s="35" t="s">
        <v>219</v>
      </c>
      <c r="C120" s="18">
        <v>7475.8</v>
      </c>
      <c r="D120" s="18">
        <v>7289.1</v>
      </c>
      <c r="E120" s="18">
        <v>7289.1</v>
      </c>
      <c r="F120" s="18">
        <f t="shared" si="3"/>
        <v>0</v>
      </c>
      <c r="G120" s="17"/>
      <c r="H120" s="24">
        <v>7890.5</v>
      </c>
      <c r="I120" s="24">
        <v>7688.7</v>
      </c>
      <c r="J120" s="24">
        <v>7688.7</v>
      </c>
      <c r="K120" s="18">
        <f t="shared" si="4"/>
        <v>0</v>
      </c>
      <c r="L120" s="24">
        <v>9157.2999999999993</v>
      </c>
      <c r="M120" s="18"/>
      <c r="N120" s="24">
        <v>8921.9</v>
      </c>
      <c r="O120" s="24">
        <v>8921.9</v>
      </c>
      <c r="P120" s="18">
        <f t="shared" si="5"/>
        <v>0</v>
      </c>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row>
    <row r="121" spans="1:251" s="52" customFormat="1" ht="63" x14ac:dyDescent="0.25">
      <c r="A121" s="13" t="s">
        <v>220</v>
      </c>
      <c r="B121" s="35" t="s">
        <v>221</v>
      </c>
      <c r="C121" s="18">
        <v>101297.5</v>
      </c>
      <c r="D121" s="18">
        <v>104202.5</v>
      </c>
      <c r="E121" s="18">
        <v>104202.5</v>
      </c>
      <c r="F121" s="18">
        <f t="shared" si="3"/>
        <v>0</v>
      </c>
      <c r="G121" s="17"/>
      <c r="H121" s="24">
        <v>97632.6</v>
      </c>
      <c r="I121" s="24">
        <v>98699.4</v>
      </c>
      <c r="J121" s="24">
        <v>98699.4</v>
      </c>
      <c r="K121" s="18">
        <f t="shared" si="4"/>
        <v>0</v>
      </c>
      <c r="L121" s="24">
        <v>99947.6</v>
      </c>
      <c r="M121" s="18"/>
      <c r="N121" s="24">
        <v>101471.3</v>
      </c>
      <c r="O121" s="24">
        <v>101471.3</v>
      </c>
      <c r="P121" s="18">
        <f t="shared" si="5"/>
        <v>0</v>
      </c>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c r="IO121" s="28"/>
      <c r="IP121" s="28"/>
      <c r="IQ121" s="28"/>
    </row>
    <row r="122" spans="1:251" ht="54.75" customHeight="1" x14ac:dyDescent="0.25">
      <c r="A122" s="13" t="s">
        <v>222</v>
      </c>
      <c r="B122" s="49" t="s">
        <v>223</v>
      </c>
      <c r="C122" s="18">
        <v>3337.5</v>
      </c>
      <c r="D122" s="18">
        <v>3337.5</v>
      </c>
      <c r="E122" s="18">
        <v>3337.5</v>
      </c>
      <c r="F122" s="18">
        <f t="shared" si="3"/>
        <v>0</v>
      </c>
      <c r="G122" s="17"/>
      <c r="H122" s="24">
        <v>0</v>
      </c>
      <c r="I122" s="24">
        <v>0</v>
      </c>
      <c r="J122" s="24">
        <v>0</v>
      </c>
      <c r="K122" s="18">
        <f t="shared" si="4"/>
        <v>0</v>
      </c>
      <c r="L122" s="24">
        <v>0</v>
      </c>
      <c r="M122" s="18"/>
      <c r="N122" s="24">
        <v>0</v>
      </c>
      <c r="O122" s="24">
        <v>0</v>
      </c>
      <c r="P122" s="18">
        <f t="shared" si="5"/>
        <v>0</v>
      </c>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c r="IB122" s="28"/>
      <c r="IC122" s="28"/>
      <c r="ID122" s="28"/>
      <c r="IE122" s="28"/>
      <c r="IF122" s="28"/>
      <c r="IG122" s="28"/>
      <c r="IH122" s="28"/>
      <c r="II122" s="28"/>
      <c r="IJ122" s="28"/>
      <c r="IK122" s="28"/>
      <c r="IL122" s="28"/>
      <c r="IM122" s="28"/>
      <c r="IN122" s="28"/>
      <c r="IO122" s="28"/>
      <c r="IP122" s="28"/>
      <c r="IQ122" s="28"/>
    </row>
    <row r="123" spans="1:251" s="52" customFormat="1" ht="63" x14ac:dyDescent="0.25">
      <c r="A123" s="13" t="s">
        <v>224</v>
      </c>
      <c r="B123" s="49" t="s">
        <v>225</v>
      </c>
      <c r="C123" s="18">
        <v>0</v>
      </c>
      <c r="D123" s="18">
        <v>6416.4</v>
      </c>
      <c r="E123" s="18">
        <v>6416.4</v>
      </c>
      <c r="F123" s="18">
        <f t="shared" si="3"/>
        <v>0</v>
      </c>
      <c r="G123" s="17"/>
      <c r="H123" s="24">
        <v>0</v>
      </c>
      <c r="I123" s="24">
        <v>6476.9</v>
      </c>
      <c r="J123" s="24">
        <v>6476.9</v>
      </c>
      <c r="K123" s="18">
        <f t="shared" si="4"/>
        <v>0</v>
      </c>
      <c r="L123" s="24">
        <v>0</v>
      </c>
      <c r="M123" s="18"/>
      <c r="N123" s="24">
        <v>6748.4</v>
      </c>
      <c r="O123" s="24">
        <v>6748.4</v>
      </c>
      <c r="P123" s="18">
        <f t="shared" si="5"/>
        <v>0</v>
      </c>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8"/>
      <c r="GR123" s="28"/>
      <c r="GS123" s="28"/>
      <c r="GT123" s="28"/>
      <c r="GU123" s="28"/>
      <c r="GV123" s="28"/>
      <c r="GW123" s="28"/>
      <c r="GX123" s="28"/>
      <c r="GY123" s="28"/>
      <c r="GZ123" s="28"/>
      <c r="HA123" s="28"/>
      <c r="HB123" s="28"/>
      <c r="HC123" s="28"/>
      <c r="HD123" s="28"/>
      <c r="HE123" s="28"/>
      <c r="HF123" s="28"/>
      <c r="HG123" s="28"/>
      <c r="HH123" s="28"/>
      <c r="HI123" s="28"/>
      <c r="HJ123" s="28"/>
      <c r="HK123" s="28"/>
      <c r="HL123" s="28"/>
      <c r="HM123" s="28"/>
      <c r="HN123" s="28"/>
      <c r="HO123" s="28"/>
      <c r="HP123" s="28"/>
      <c r="HQ123" s="28"/>
      <c r="HR123" s="28"/>
      <c r="HS123" s="28"/>
      <c r="HT123" s="28"/>
      <c r="HU123" s="28"/>
      <c r="HV123" s="28"/>
      <c r="HW123" s="28"/>
      <c r="HX123" s="28"/>
      <c r="HY123" s="28"/>
      <c r="HZ123" s="28"/>
      <c r="IA123" s="28"/>
      <c r="IB123" s="28"/>
      <c r="IC123" s="28"/>
      <c r="ID123" s="28"/>
      <c r="IE123" s="28"/>
      <c r="IF123" s="28"/>
      <c r="IG123" s="28"/>
      <c r="IH123" s="28"/>
      <c r="II123" s="28"/>
      <c r="IJ123" s="28"/>
      <c r="IK123" s="28"/>
      <c r="IL123" s="28"/>
      <c r="IM123" s="28"/>
      <c r="IN123" s="28"/>
      <c r="IO123" s="28"/>
      <c r="IP123" s="28"/>
      <c r="IQ123" s="28"/>
    </row>
    <row r="124" spans="1:251" s="52" customFormat="1" ht="31.5" x14ac:dyDescent="0.25">
      <c r="A124" s="59" t="s">
        <v>226</v>
      </c>
      <c r="B124" s="35" t="s">
        <v>227</v>
      </c>
      <c r="C124" s="18">
        <v>752.2</v>
      </c>
      <c r="D124" s="18">
        <v>752.2</v>
      </c>
      <c r="E124" s="18">
        <v>752.2</v>
      </c>
      <c r="F124" s="18">
        <f t="shared" si="3"/>
        <v>0</v>
      </c>
      <c r="G124" s="17"/>
      <c r="H124" s="24">
        <v>0</v>
      </c>
      <c r="I124" s="24">
        <v>0</v>
      </c>
      <c r="J124" s="24">
        <v>0</v>
      </c>
      <c r="K124" s="18">
        <f t="shared" si="4"/>
        <v>0</v>
      </c>
      <c r="L124" s="24">
        <v>0</v>
      </c>
      <c r="M124" s="18"/>
      <c r="N124" s="24">
        <v>0</v>
      </c>
      <c r="O124" s="24">
        <v>0</v>
      </c>
      <c r="P124" s="18">
        <f t="shared" si="5"/>
        <v>0</v>
      </c>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c r="IB124" s="28"/>
      <c r="IC124" s="28"/>
      <c r="ID124" s="28"/>
      <c r="IE124" s="28"/>
      <c r="IF124" s="28"/>
      <c r="IG124" s="28"/>
      <c r="IH124" s="28"/>
      <c r="II124" s="28"/>
      <c r="IJ124" s="28"/>
      <c r="IK124" s="28"/>
      <c r="IL124" s="28"/>
      <c r="IM124" s="28"/>
      <c r="IN124" s="28"/>
      <c r="IO124" s="28"/>
      <c r="IP124" s="28"/>
      <c r="IQ124" s="28"/>
    </row>
    <row r="125" spans="1:251" s="52" customFormat="1" ht="63" x14ac:dyDescent="0.25">
      <c r="A125" s="59" t="s">
        <v>226</v>
      </c>
      <c r="B125" s="35" t="s">
        <v>228</v>
      </c>
      <c r="C125" s="18">
        <v>990.2</v>
      </c>
      <c r="D125" s="18">
        <v>990.2</v>
      </c>
      <c r="E125" s="18">
        <v>990.2</v>
      </c>
      <c r="F125" s="18">
        <f t="shared" si="3"/>
        <v>0</v>
      </c>
      <c r="G125" s="17"/>
      <c r="H125" s="24">
        <v>898.9</v>
      </c>
      <c r="I125" s="24">
        <v>898.9</v>
      </c>
      <c r="J125" s="24">
        <v>898.9</v>
      </c>
      <c r="K125" s="18">
        <f t="shared" si="4"/>
        <v>0</v>
      </c>
      <c r="L125" s="24">
        <v>898.9</v>
      </c>
      <c r="M125" s="18"/>
      <c r="N125" s="24">
        <v>898.9</v>
      </c>
      <c r="O125" s="24">
        <v>898.9</v>
      </c>
      <c r="P125" s="18">
        <f t="shared" si="5"/>
        <v>0</v>
      </c>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8"/>
      <c r="GR125" s="28"/>
      <c r="GS125" s="28"/>
      <c r="GT125" s="28"/>
      <c r="GU125" s="28"/>
      <c r="GV125" s="28"/>
      <c r="GW125" s="28"/>
      <c r="GX125" s="28"/>
      <c r="GY125" s="28"/>
      <c r="GZ125" s="28"/>
      <c r="HA125" s="28"/>
      <c r="HB125" s="28"/>
      <c r="HC125" s="28"/>
      <c r="HD125" s="28"/>
      <c r="HE125" s="28"/>
      <c r="HF125" s="28"/>
      <c r="HG125" s="28"/>
      <c r="HH125" s="28"/>
      <c r="HI125" s="28"/>
      <c r="HJ125" s="28"/>
      <c r="HK125" s="28"/>
      <c r="HL125" s="28"/>
      <c r="HM125" s="28"/>
      <c r="HN125" s="28"/>
      <c r="HO125" s="28"/>
      <c r="HP125" s="28"/>
      <c r="HQ125" s="28"/>
      <c r="HR125" s="28"/>
      <c r="HS125" s="28"/>
      <c r="HT125" s="28"/>
      <c r="HU125" s="28"/>
      <c r="HV125" s="28"/>
      <c r="HW125" s="28"/>
      <c r="HX125" s="28"/>
      <c r="HY125" s="28"/>
      <c r="HZ125" s="28"/>
      <c r="IA125" s="28"/>
      <c r="IB125" s="28"/>
      <c r="IC125" s="28"/>
      <c r="ID125" s="28"/>
      <c r="IE125" s="28"/>
      <c r="IF125" s="28"/>
      <c r="IG125" s="28"/>
      <c r="IH125" s="28"/>
      <c r="II125" s="28"/>
      <c r="IJ125" s="28"/>
      <c r="IK125" s="28"/>
      <c r="IL125" s="28"/>
      <c r="IM125" s="28"/>
      <c r="IN125" s="28"/>
      <c r="IO125" s="28"/>
      <c r="IP125" s="28"/>
      <c r="IQ125" s="28"/>
    </row>
    <row r="126" spans="1:251" s="52" customFormat="1" ht="63" x14ac:dyDescent="0.25">
      <c r="A126" s="59" t="s">
        <v>226</v>
      </c>
      <c r="B126" s="60" t="s">
        <v>229</v>
      </c>
      <c r="C126" s="18">
        <v>0</v>
      </c>
      <c r="D126" s="18">
        <v>0</v>
      </c>
      <c r="E126" s="18">
        <v>0</v>
      </c>
      <c r="F126" s="18">
        <f t="shared" si="3"/>
        <v>0</v>
      </c>
      <c r="G126" s="17"/>
      <c r="H126" s="24">
        <v>12421.5</v>
      </c>
      <c r="I126" s="24">
        <v>12421.5</v>
      </c>
      <c r="J126" s="24">
        <v>12421.5</v>
      </c>
      <c r="K126" s="18">
        <f t="shared" si="4"/>
        <v>0</v>
      </c>
      <c r="L126" s="24">
        <v>0</v>
      </c>
      <c r="M126" s="18"/>
      <c r="N126" s="24">
        <v>0</v>
      </c>
      <c r="O126" s="24">
        <v>0</v>
      </c>
      <c r="P126" s="18">
        <f t="shared" si="5"/>
        <v>0</v>
      </c>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8"/>
      <c r="GR126" s="28"/>
      <c r="GS126" s="28"/>
      <c r="GT126" s="28"/>
      <c r="GU126" s="28"/>
      <c r="GV126" s="28"/>
      <c r="GW126" s="28"/>
      <c r="GX126" s="28"/>
      <c r="GY126" s="28"/>
      <c r="GZ126" s="28"/>
      <c r="HA126" s="28"/>
      <c r="HB126" s="28"/>
      <c r="HC126" s="28"/>
      <c r="HD126" s="28"/>
      <c r="HE126" s="28"/>
      <c r="HF126" s="28"/>
      <c r="HG126" s="28"/>
      <c r="HH126" s="28"/>
      <c r="HI126" s="28"/>
      <c r="HJ126" s="28"/>
      <c r="HK126" s="28"/>
      <c r="HL126" s="28"/>
      <c r="HM126" s="28"/>
      <c r="HN126" s="28"/>
      <c r="HO126" s="28"/>
      <c r="HP126" s="28"/>
      <c r="HQ126" s="28"/>
      <c r="HR126" s="28"/>
      <c r="HS126" s="28"/>
      <c r="HT126" s="28"/>
      <c r="HU126" s="28"/>
      <c r="HV126" s="28"/>
      <c r="HW126" s="28"/>
      <c r="HX126" s="28"/>
      <c r="HY126" s="28"/>
      <c r="HZ126" s="28"/>
      <c r="IA126" s="28"/>
      <c r="IB126" s="28"/>
      <c r="IC126" s="28"/>
      <c r="ID126" s="28"/>
      <c r="IE126" s="28"/>
      <c r="IF126" s="28"/>
      <c r="IG126" s="28"/>
      <c r="IH126" s="28"/>
      <c r="II126" s="28"/>
      <c r="IJ126" s="28"/>
      <c r="IK126" s="28"/>
      <c r="IL126" s="28"/>
      <c r="IM126" s="28"/>
      <c r="IN126" s="28"/>
      <c r="IO126" s="28"/>
      <c r="IP126" s="28"/>
      <c r="IQ126" s="28"/>
    </row>
    <row r="127" spans="1:251" s="52" customFormat="1" ht="31.5" x14ac:dyDescent="0.25">
      <c r="A127" s="59" t="s">
        <v>226</v>
      </c>
      <c r="B127" s="61" t="s">
        <v>230</v>
      </c>
      <c r="C127" s="18">
        <v>0</v>
      </c>
      <c r="D127" s="18">
        <v>127</v>
      </c>
      <c r="E127" s="18">
        <v>127</v>
      </c>
      <c r="F127" s="18">
        <f t="shared" si="3"/>
        <v>0</v>
      </c>
      <c r="G127" s="17"/>
      <c r="H127" s="24">
        <v>0</v>
      </c>
      <c r="I127" s="24">
        <v>0</v>
      </c>
      <c r="J127" s="24">
        <v>0</v>
      </c>
      <c r="K127" s="18">
        <f t="shared" si="4"/>
        <v>0</v>
      </c>
      <c r="L127" s="24">
        <v>0</v>
      </c>
      <c r="M127" s="18"/>
      <c r="N127" s="24">
        <v>0</v>
      </c>
      <c r="O127" s="24">
        <v>0</v>
      </c>
      <c r="P127" s="18">
        <f t="shared" si="5"/>
        <v>0</v>
      </c>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8"/>
      <c r="GG127" s="28"/>
      <c r="GH127" s="28"/>
      <c r="GI127" s="28"/>
      <c r="GJ127" s="28"/>
      <c r="GK127" s="28"/>
      <c r="GL127" s="28"/>
      <c r="GM127" s="28"/>
      <c r="GN127" s="28"/>
      <c r="GO127" s="28"/>
      <c r="GP127" s="28"/>
      <c r="GQ127" s="28"/>
      <c r="GR127" s="28"/>
      <c r="GS127" s="28"/>
      <c r="GT127" s="28"/>
      <c r="GU127" s="28"/>
      <c r="GV127" s="28"/>
      <c r="GW127" s="28"/>
      <c r="GX127" s="28"/>
      <c r="GY127" s="28"/>
      <c r="GZ127" s="28"/>
      <c r="HA127" s="28"/>
      <c r="HB127" s="28"/>
      <c r="HC127" s="28"/>
      <c r="HD127" s="28"/>
      <c r="HE127" s="28"/>
      <c r="HF127" s="28"/>
      <c r="HG127" s="28"/>
      <c r="HH127" s="28"/>
      <c r="HI127" s="28"/>
      <c r="HJ127" s="28"/>
      <c r="HK127" s="28"/>
      <c r="HL127" s="28"/>
      <c r="HM127" s="28"/>
      <c r="HN127" s="28"/>
      <c r="HO127" s="28"/>
      <c r="HP127" s="28"/>
      <c r="HQ127" s="28"/>
      <c r="HR127" s="28"/>
      <c r="HS127" s="28"/>
      <c r="HT127" s="28"/>
      <c r="HU127" s="28"/>
      <c r="HV127" s="28"/>
      <c r="HW127" s="28"/>
      <c r="HX127" s="28"/>
      <c r="HY127" s="28"/>
      <c r="HZ127" s="28"/>
      <c r="IA127" s="28"/>
      <c r="IB127" s="28"/>
      <c r="IC127" s="28"/>
      <c r="ID127" s="28"/>
      <c r="IE127" s="28"/>
      <c r="IF127" s="28"/>
      <c r="IG127" s="28"/>
      <c r="IH127" s="28"/>
      <c r="II127" s="28"/>
      <c r="IJ127" s="28"/>
      <c r="IK127" s="28"/>
      <c r="IL127" s="28"/>
      <c r="IM127" s="28"/>
      <c r="IN127" s="28"/>
      <c r="IO127" s="28"/>
      <c r="IP127" s="28"/>
      <c r="IQ127" s="28"/>
    </row>
    <row r="128" spans="1:251" s="52" customFormat="1" ht="78.75" x14ac:dyDescent="0.25">
      <c r="A128" s="59" t="s">
        <v>226</v>
      </c>
      <c r="B128" s="62" t="s">
        <v>231</v>
      </c>
      <c r="C128" s="18">
        <v>0</v>
      </c>
      <c r="D128" s="18">
        <v>0</v>
      </c>
      <c r="E128" s="18">
        <v>0</v>
      </c>
      <c r="F128" s="18">
        <f t="shared" si="3"/>
        <v>0</v>
      </c>
      <c r="G128" s="17"/>
      <c r="H128" s="24">
        <v>4669.1000000000004</v>
      </c>
      <c r="I128" s="24">
        <v>4669.1000000000004</v>
      </c>
      <c r="J128" s="24">
        <v>4669.1000000000004</v>
      </c>
      <c r="K128" s="18">
        <f t="shared" si="4"/>
        <v>0</v>
      </c>
      <c r="L128" s="24">
        <v>2735.7</v>
      </c>
      <c r="M128" s="18"/>
      <c r="N128" s="24">
        <v>2735.7</v>
      </c>
      <c r="O128" s="24">
        <v>2735.7</v>
      </c>
      <c r="P128" s="18">
        <f t="shared" si="5"/>
        <v>0</v>
      </c>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c r="IO128" s="28"/>
      <c r="IP128" s="28"/>
      <c r="IQ128" s="28"/>
    </row>
    <row r="129" spans="1:251" s="52" customFormat="1" ht="31.5" x14ac:dyDescent="0.25">
      <c r="A129" s="63" t="s">
        <v>232</v>
      </c>
      <c r="B129" s="42" t="s">
        <v>233</v>
      </c>
      <c r="C129" s="18">
        <v>59432.4</v>
      </c>
      <c r="D129" s="18">
        <v>59432.4</v>
      </c>
      <c r="E129" s="18">
        <v>59432.4</v>
      </c>
      <c r="F129" s="18">
        <f t="shared" si="3"/>
        <v>0</v>
      </c>
      <c r="G129" s="17"/>
      <c r="H129" s="24">
        <v>59432.4</v>
      </c>
      <c r="I129" s="24">
        <v>59432.4</v>
      </c>
      <c r="J129" s="24">
        <v>59432.4</v>
      </c>
      <c r="K129" s="18">
        <f t="shared" si="4"/>
        <v>0</v>
      </c>
      <c r="L129" s="24">
        <v>65715.399999999994</v>
      </c>
      <c r="M129" s="18"/>
      <c r="N129" s="24">
        <v>65715.399999999994</v>
      </c>
      <c r="O129" s="24">
        <v>65715.399999999994</v>
      </c>
      <c r="P129" s="18">
        <f t="shared" si="5"/>
        <v>0</v>
      </c>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c r="GE129" s="28"/>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c r="HM129" s="28"/>
      <c r="HN129" s="28"/>
      <c r="HO129" s="28"/>
      <c r="HP129" s="28"/>
      <c r="HQ129" s="28"/>
      <c r="HR129" s="28"/>
      <c r="HS129" s="28"/>
      <c r="HT129" s="28"/>
      <c r="HU129" s="28"/>
      <c r="HV129" s="28"/>
      <c r="HW129" s="28"/>
      <c r="HX129" s="28"/>
      <c r="HY129" s="28"/>
      <c r="HZ129" s="28"/>
      <c r="IA129" s="28"/>
      <c r="IB129" s="28"/>
      <c r="IC129" s="28"/>
      <c r="ID129" s="28"/>
      <c r="IE129" s="28"/>
      <c r="IF129" s="28"/>
      <c r="IG129" s="28"/>
      <c r="IH129" s="28"/>
      <c r="II129" s="28"/>
      <c r="IJ129" s="28"/>
      <c r="IK129" s="28"/>
      <c r="IL129" s="28"/>
      <c r="IM129" s="28"/>
      <c r="IN129" s="28"/>
      <c r="IO129" s="28"/>
      <c r="IP129" s="28"/>
      <c r="IQ129" s="28"/>
    </row>
    <row r="130" spans="1:251" s="52" customFormat="1" ht="47.25" x14ac:dyDescent="0.25">
      <c r="A130" s="13" t="s">
        <v>234</v>
      </c>
      <c r="B130" s="49" t="s">
        <v>235</v>
      </c>
      <c r="C130" s="18">
        <v>0</v>
      </c>
      <c r="D130" s="18">
        <v>0</v>
      </c>
      <c r="E130" s="18">
        <v>0</v>
      </c>
      <c r="F130" s="18">
        <f t="shared" si="3"/>
        <v>0</v>
      </c>
      <c r="G130" s="17"/>
      <c r="H130" s="24">
        <v>17023.8</v>
      </c>
      <c r="I130" s="24">
        <v>17023.8</v>
      </c>
      <c r="J130" s="24">
        <v>17023.8</v>
      </c>
      <c r="K130" s="18">
        <f t="shared" si="4"/>
        <v>0</v>
      </c>
      <c r="L130" s="24">
        <v>17023.8</v>
      </c>
      <c r="M130" s="18"/>
      <c r="N130" s="24">
        <v>17023.8</v>
      </c>
      <c r="O130" s="24">
        <v>17023.8</v>
      </c>
      <c r="P130" s="18">
        <f t="shared" si="5"/>
        <v>0</v>
      </c>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28"/>
      <c r="GG130" s="28"/>
      <c r="GH130" s="28"/>
      <c r="GI130" s="28"/>
      <c r="GJ130" s="28"/>
      <c r="GK130" s="28"/>
      <c r="GL130" s="28"/>
      <c r="GM130" s="28"/>
      <c r="GN130" s="28"/>
      <c r="GO130" s="28"/>
      <c r="GP130" s="28"/>
      <c r="GQ130" s="28"/>
      <c r="GR130" s="28"/>
      <c r="GS130" s="28"/>
      <c r="GT130" s="28"/>
      <c r="GU130" s="28"/>
      <c r="GV130" s="28"/>
      <c r="GW130" s="28"/>
      <c r="GX130" s="28"/>
      <c r="GY130" s="28"/>
      <c r="GZ130" s="28"/>
      <c r="HA130" s="28"/>
      <c r="HB130" s="28"/>
      <c r="HC130" s="28"/>
      <c r="HD130" s="28"/>
      <c r="HE130" s="28"/>
      <c r="HF130" s="28"/>
      <c r="HG130" s="28"/>
      <c r="HH130" s="28"/>
      <c r="HI130" s="28"/>
      <c r="HJ130" s="28"/>
      <c r="HK130" s="28"/>
      <c r="HL130" s="28"/>
      <c r="HM130" s="28"/>
      <c r="HN130" s="28"/>
      <c r="HO130" s="28"/>
      <c r="HP130" s="28"/>
      <c r="HQ130" s="28"/>
      <c r="HR130" s="28"/>
      <c r="HS130" s="28"/>
      <c r="HT130" s="28"/>
      <c r="HU130" s="28"/>
      <c r="HV130" s="28"/>
      <c r="HW130" s="28"/>
      <c r="HX130" s="28"/>
      <c r="HY130" s="28"/>
      <c r="HZ130" s="28"/>
      <c r="IA130" s="28"/>
      <c r="IB130" s="28"/>
      <c r="IC130" s="28"/>
      <c r="ID130" s="28"/>
      <c r="IE130" s="28"/>
      <c r="IF130" s="28"/>
      <c r="IG130" s="28"/>
      <c r="IH130" s="28"/>
      <c r="II130" s="28"/>
      <c r="IJ130" s="28"/>
      <c r="IK130" s="28"/>
      <c r="IL130" s="28"/>
      <c r="IM130" s="28"/>
      <c r="IN130" s="28"/>
      <c r="IO130" s="28"/>
      <c r="IP130" s="28"/>
      <c r="IQ130" s="28"/>
    </row>
    <row r="131" spans="1:251" s="52" customFormat="1" ht="63" x14ac:dyDescent="0.25">
      <c r="A131" s="13" t="s">
        <v>234</v>
      </c>
      <c r="B131" s="49" t="s">
        <v>236</v>
      </c>
      <c r="C131" s="18">
        <v>443374.3</v>
      </c>
      <c r="D131" s="18">
        <v>485836.3</v>
      </c>
      <c r="E131" s="18">
        <v>539744</v>
      </c>
      <c r="F131" s="18">
        <f t="shared" si="3"/>
        <v>53907.700000000012</v>
      </c>
      <c r="G131" s="18" t="s">
        <v>203</v>
      </c>
      <c r="H131" s="24">
        <v>60245.599999999999</v>
      </c>
      <c r="I131" s="24">
        <v>55245.599999999999</v>
      </c>
      <c r="J131" s="24">
        <v>55245.599999999999</v>
      </c>
      <c r="K131" s="18">
        <f t="shared" si="4"/>
        <v>0</v>
      </c>
      <c r="L131" s="24">
        <v>0</v>
      </c>
      <c r="M131" s="18"/>
      <c r="N131" s="24">
        <v>0</v>
      </c>
      <c r="O131" s="24">
        <v>0</v>
      </c>
      <c r="P131" s="18">
        <f t="shared" si="5"/>
        <v>0</v>
      </c>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row>
    <row r="132" spans="1:251" s="52" customFormat="1" ht="63" x14ac:dyDescent="0.25">
      <c r="A132" s="63" t="s">
        <v>237</v>
      </c>
      <c r="B132" s="35" t="s">
        <v>238</v>
      </c>
      <c r="C132" s="18">
        <v>0</v>
      </c>
      <c r="D132" s="18">
        <v>0</v>
      </c>
      <c r="E132" s="18">
        <v>0</v>
      </c>
      <c r="F132" s="18">
        <f t="shared" si="3"/>
        <v>0</v>
      </c>
      <c r="G132" s="17"/>
      <c r="H132" s="24">
        <v>0</v>
      </c>
      <c r="I132" s="24">
        <v>0</v>
      </c>
      <c r="J132" s="24">
        <v>0</v>
      </c>
      <c r="K132" s="18">
        <f t="shared" si="4"/>
        <v>0</v>
      </c>
      <c r="L132" s="24">
        <v>95907.8</v>
      </c>
      <c r="M132" s="18"/>
      <c r="N132" s="24">
        <v>95907.8</v>
      </c>
      <c r="O132" s="24">
        <v>95907.8</v>
      </c>
      <c r="P132" s="18">
        <f t="shared" si="5"/>
        <v>0</v>
      </c>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c r="HM132" s="28"/>
      <c r="HN132" s="28"/>
      <c r="HO132" s="28"/>
      <c r="HP132" s="28"/>
      <c r="HQ132" s="28"/>
      <c r="HR132" s="28"/>
      <c r="HS132" s="28"/>
      <c r="HT132" s="28"/>
      <c r="HU132" s="28"/>
      <c r="HV132" s="28"/>
      <c r="HW132" s="28"/>
      <c r="HX132" s="28"/>
      <c r="HY132" s="28"/>
      <c r="HZ132" s="28"/>
      <c r="IA132" s="28"/>
      <c r="IB132" s="28"/>
      <c r="IC132" s="28"/>
      <c r="ID132" s="28"/>
      <c r="IE132" s="28"/>
      <c r="IF132" s="28"/>
      <c r="IG132" s="28"/>
      <c r="IH132" s="28"/>
      <c r="II132" s="28"/>
      <c r="IJ132" s="28"/>
      <c r="IK132" s="28"/>
      <c r="IL132" s="28"/>
      <c r="IM132" s="28"/>
      <c r="IN132" s="28"/>
      <c r="IO132" s="28"/>
      <c r="IP132" s="28"/>
      <c r="IQ132" s="28"/>
    </row>
    <row r="133" spans="1:251" s="52" customFormat="1" ht="31.5" x14ac:dyDescent="0.25">
      <c r="A133" s="63" t="s">
        <v>237</v>
      </c>
      <c r="B133" s="35" t="s">
        <v>239</v>
      </c>
      <c r="C133" s="18">
        <v>815694.8</v>
      </c>
      <c r="D133" s="18">
        <v>815694.8</v>
      </c>
      <c r="E133" s="18">
        <v>815694.8</v>
      </c>
      <c r="F133" s="18">
        <f t="shared" si="3"/>
        <v>0</v>
      </c>
      <c r="G133" s="17"/>
      <c r="H133" s="24">
        <v>0</v>
      </c>
      <c r="I133" s="24">
        <v>0</v>
      </c>
      <c r="J133" s="24">
        <v>0</v>
      </c>
      <c r="K133" s="18">
        <f t="shared" si="4"/>
        <v>0</v>
      </c>
      <c r="L133" s="24">
        <v>0</v>
      </c>
      <c r="M133" s="18"/>
      <c r="N133" s="24">
        <v>0</v>
      </c>
      <c r="O133" s="24">
        <v>0</v>
      </c>
      <c r="P133" s="18">
        <f t="shared" si="5"/>
        <v>0</v>
      </c>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c r="HM133" s="28"/>
      <c r="HN133" s="28"/>
      <c r="HO133" s="28"/>
      <c r="HP133" s="28"/>
      <c r="HQ133" s="28"/>
      <c r="HR133" s="28"/>
      <c r="HS133" s="28"/>
      <c r="HT133" s="28"/>
      <c r="HU133" s="28"/>
      <c r="HV133" s="28"/>
      <c r="HW133" s="28"/>
      <c r="HX133" s="28"/>
      <c r="HY133" s="28"/>
      <c r="HZ133" s="28"/>
      <c r="IA133" s="28"/>
      <c r="IB133" s="28"/>
      <c r="IC133" s="28"/>
      <c r="ID133" s="28"/>
      <c r="IE133" s="28"/>
      <c r="IF133" s="28"/>
      <c r="IG133" s="28"/>
      <c r="IH133" s="28"/>
      <c r="II133" s="28"/>
      <c r="IJ133" s="28"/>
      <c r="IK133" s="28"/>
      <c r="IL133" s="28"/>
      <c r="IM133" s="28"/>
      <c r="IN133" s="28"/>
      <c r="IO133" s="28"/>
      <c r="IP133" s="28"/>
      <c r="IQ133" s="28"/>
    </row>
    <row r="134" spans="1:251" s="52" customFormat="1" ht="31.5" x14ac:dyDescent="0.25">
      <c r="A134" s="63" t="s">
        <v>237</v>
      </c>
      <c r="B134" s="35" t="s">
        <v>240</v>
      </c>
      <c r="C134" s="18">
        <v>100000</v>
      </c>
      <c r="D134" s="18">
        <v>100000</v>
      </c>
      <c r="E134" s="18">
        <v>100000</v>
      </c>
      <c r="F134" s="18">
        <f t="shared" si="3"/>
        <v>0</v>
      </c>
      <c r="G134" s="17"/>
      <c r="H134" s="24">
        <v>35000</v>
      </c>
      <c r="I134" s="24">
        <v>35000</v>
      </c>
      <c r="J134" s="24">
        <v>35000</v>
      </c>
      <c r="K134" s="18">
        <f t="shared" si="4"/>
        <v>0</v>
      </c>
      <c r="L134" s="24">
        <v>180360.3</v>
      </c>
      <c r="M134" s="18"/>
      <c r="N134" s="24">
        <v>180360.3</v>
      </c>
      <c r="O134" s="24">
        <v>180360.3</v>
      </c>
      <c r="P134" s="18">
        <f t="shared" si="5"/>
        <v>0</v>
      </c>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row>
    <row r="135" spans="1:251" s="52" customFormat="1" ht="31.5" x14ac:dyDescent="0.25">
      <c r="A135" s="63" t="s">
        <v>237</v>
      </c>
      <c r="B135" s="35" t="s">
        <v>241</v>
      </c>
      <c r="C135" s="18"/>
      <c r="D135" s="18">
        <v>0</v>
      </c>
      <c r="E135" s="18">
        <v>1412.5</v>
      </c>
      <c r="F135" s="18">
        <f t="shared" si="3"/>
        <v>1412.5</v>
      </c>
      <c r="G135" s="18" t="s">
        <v>203</v>
      </c>
      <c r="H135" s="24"/>
      <c r="I135" s="24">
        <v>0</v>
      </c>
      <c r="J135" s="24">
        <v>900.2</v>
      </c>
      <c r="K135" s="18">
        <f t="shared" si="4"/>
        <v>900.2</v>
      </c>
      <c r="L135" s="24"/>
      <c r="M135" s="18"/>
      <c r="N135" s="24">
        <v>0</v>
      </c>
      <c r="O135" s="24">
        <v>0</v>
      </c>
      <c r="P135" s="18">
        <f t="shared" si="5"/>
        <v>0</v>
      </c>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row>
    <row r="136" spans="1:251" s="52" customFormat="1" ht="63" x14ac:dyDescent="0.25">
      <c r="A136" s="63" t="s">
        <v>237</v>
      </c>
      <c r="B136" s="35" t="s">
        <v>242</v>
      </c>
      <c r="C136" s="18">
        <v>100000</v>
      </c>
      <c r="D136" s="18">
        <v>100000</v>
      </c>
      <c r="E136" s="18">
        <v>100000</v>
      </c>
      <c r="F136" s="18">
        <f t="shared" si="3"/>
        <v>0</v>
      </c>
      <c r="G136" s="17"/>
      <c r="H136" s="24">
        <v>100000</v>
      </c>
      <c r="I136" s="24">
        <v>100000</v>
      </c>
      <c r="J136" s="24">
        <v>100000</v>
      </c>
      <c r="K136" s="18">
        <f t="shared" si="4"/>
        <v>0</v>
      </c>
      <c r="L136" s="24">
        <v>100000</v>
      </c>
      <c r="M136" s="18"/>
      <c r="N136" s="24">
        <v>100000</v>
      </c>
      <c r="O136" s="24">
        <v>100000</v>
      </c>
      <c r="P136" s="18">
        <f t="shared" ref="P136:P199" si="6">O136-N136</f>
        <v>0</v>
      </c>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row>
    <row r="137" spans="1:251" s="52" customFormat="1" ht="110.25" x14ac:dyDescent="0.25">
      <c r="A137" s="63" t="s">
        <v>237</v>
      </c>
      <c r="B137" s="35" t="s">
        <v>243</v>
      </c>
      <c r="C137" s="18">
        <v>72154.7</v>
      </c>
      <c r="D137" s="18">
        <v>72154.7</v>
      </c>
      <c r="E137" s="18">
        <v>72154.7</v>
      </c>
      <c r="F137" s="18">
        <f t="shared" si="3"/>
        <v>0</v>
      </c>
      <c r="G137" s="17"/>
      <c r="H137" s="24">
        <v>68547</v>
      </c>
      <c r="I137" s="24">
        <v>68547</v>
      </c>
      <c r="J137" s="24">
        <v>68547</v>
      </c>
      <c r="K137" s="18">
        <f t="shared" ref="K137:K201" si="7">J137-I137</f>
        <v>0</v>
      </c>
      <c r="L137" s="24">
        <v>64939.3</v>
      </c>
      <c r="M137" s="18"/>
      <c r="N137" s="24">
        <v>64939.3</v>
      </c>
      <c r="O137" s="24">
        <v>64939.3</v>
      </c>
      <c r="P137" s="18">
        <f t="shared" si="6"/>
        <v>0</v>
      </c>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row>
    <row r="138" spans="1:251" s="52" customFormat="1" ht="126" x14ac:dyDescent="0.25">
      <c r="A138" s="63" t="s">
        <v>244</v>
      </c>
      <c r="B138" s="49" t="s">
        <v>245</v>
      </c>
      <c r="C138" s="18">
        <v>354574.9</v>
      </c>
      <c r="D138" s="18">
        <v>84000</v>
      </c>
      <c r="E138" s="18">
        <v>84000</v>
      </c>
      <c r="F138" s="18">
        <f t="shared" si="3"/>
        <v>0</v>
      </c>
      <c r="G138" s="17"/>
      <c r="H138" s="24">
        <v>23255.8</v>
      </c>
      <c r="I138" s="24">
        <v>23255.8</v>
      </c>
      <c r="J138" s="24">
        <v>23255.8</v>
      </c>
      <c r="K138" s="18">
        <f t="shared" si="7"/>
        <v>0</v>
      </c>
      <c r="L138" s="24">
        <v>23255.8</v>
      </c>
      <c r="M138" s="18"/>
      <c r="N138" s="24">
        <v>23255.8</v>
      </c>
      <c r="O138" s="24">
        <v>23255.8</v>
      </c>
      <c r="P138" s="18">
        <f t="shared" si="6"/>
        <v>0</v>
      </c>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row>
    <row r="139" spans="1:251" ht="47.25" x14ac:dyDescent="0.25">
      <c r="A139" s="13" t="s">
        <v>246</v>
      </c>
      <c r="B139" s="35" t="s">
        <v>247</v>
      </c>
      <c r="C139" s="18">
        <v>20281.900000000001</v>
      </c>
      <c r="D139" s="18">
        <v>21157.4</v>
      </c>
      <c r="E139" s="18">
        <v>21157.4</v>
      </c>
      <c r="F139" s="18">
        <f t="shared" ref="F139:F203" si="8">E139-D139</f>
        <v>0</v>
      </c>
      <c r="G139" s="17"/>
      <c r="H139" s="18">
        <v>20281.900000000001</v>
      </c>
      <c r="I139" s="18">
        <v>21157.4</v>
      </c>
      <c r="J139" s="18">
        <v>21157.4</v>
      </c>
      <c r="K139" s="18">
        <f t="shared" si="7"/>
        <v>0</v>
      </c>
      <c r="L139" s="18">
        <v>20281.900000000001</v>
      </c>
      <c r="M139" s="18"/>
      <c r="N139" s="18">
        <v>21157.4</v>
      </c>
      <c r="O139" s="18">
        <v>21157.4</v>
      </c>
      <c r="P139" s="18">
        <f t="shared" si="6"/>
        <v>0</v>
      </c>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row>
    <row r="140" spans="1:251" s="52" customFormat="1" ht="47.25" x14ac:dyDescent="0.25">
      <c r="A140" s="13" t="s">
        <v>248</v>
      </c>
      <c r="B140" s="49" t="s">
        <v>249</v>
      </c>
      <c r="C140" s="18">
        <v>1584.9</v>
      </c>
      <c r="D140" s="18">
        <v>1584.9</v>
      </c>
      <c r="E140" s="18">
        <v>1584.9</v>
      </c>
      <c r="F140" s="18">
        <f t="shared" si="8"/>
        <v>0</v>
      </c>
      <c r="G140" s="17"/>
      <c r="H140" s="18">
        <v>1584.9</v>
      </c>
      <c r="I140" s="18">
        <v>1584.9</v>
      </c>
      <c r="J140" s="18">
        <v>1584.9</v>
      </c>
      <c r="K140" s="18">
        <f t="shared" si="7"/>
        <v>0</v>
      </c>
      <c r="L140" s="18">
        <v>1584.9</v>
      </c>
      <c r="M140" s="18"/>
      <c r="N140" s="18">
        <v>1584.9</v>
      </c>
      <c r="O140" s="18">
        <v>1584.9</v>
      </c>
      <c r="P140" s="18">
        <f t="shared" si="6"/>
        <v>0</v>
      </c>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row>
    <row r="141" spans="1:251" s="52" customFormat="1" ht="63" x14ac:dyDescent="0.25">
      <c r="A141" s="13" t="s">
        <v>248</v>
      </c>
      <c r="B141" s="49" t="s">
        <v>250</v>
      </c>
      <c r="C141" s="18">
        <v>422.6</v>
      </c>
      <c r="D141" s="18">
        <v>422.6</v>
      </c>
      <c r="E141" s="18">
        <v>422.6</v>
      </c>
      <c r="F141" s="18">
        <f t="shared" si="8"/>
        <v>0</v>
      </c>
      <c r="G141" s="17"/>
      <c r="H141" s="18">
        <v>422.6</v>
      </c>
      <c r="I141" s="18">
        <v>422.6</v>
      </c>
      <c r="J141" s="18">
        <v>422.6</v>
      </c>
      <c r="K141" s="18">
        <f t="shared" si="7"/>
        <v>0</v>
      </c>
      <c r="L141" s="18">
        <v>422.6</v>
      </c>
      <c r="M141" s="18"/>
      <c r="N141" s="18">
        <v>422.6</v>
      </c>
      <c r="O141" s="18">
        <v>422.6</v>
      </c>
      <c r="P141" s="18">
        <f t="shared" si="6"/>
        <v>0</v>
      </c>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row>
    <row r="142" spans="1:251" s="52" customFormat="1" ht="47.25" x14ac:dyDescent="0.25">
      <c r="A142" s="13" t="s">
        <v>248</v>
      </c>
      <c r="B142" s="49" t="s">
        <v>251</v>
      </c>
      <c r="C142" s="18">
        <v>528.29999999999995</v>
      </c>
      <c r="D142" s="18">
        <v>528.29999999999995</v>
      </c>
      <c r="E142" s="18">
        <v>528.29999999999995</v>
      </c>
      <c r="F142" s="18">
        <f t="shared" si="8"/>
        <v>0</v>
      </c>
      <c r="G142" s="17"/>
      <c r="H142" s="18">
        <v>528.29999999999995</v>
      </c>
      <c r="I142" s="18">
        <v>528.29999999999995</v>
      </c>
      <c r="J142" s="18">
        <v>528.29999999999995</v>
      </c>
      <c r="K142" s="18">
        <f t="shared" si="7"/>
        <v>0</v>
      </c>
      <c r="L142" s="18">
        <v>528.29999999999995</v>
      </c>
      <c r="M142" s="18"/>
      <c r="N142" s="18">
        <v>528.29999999999995</v>
      </c>
      <c r="O142" s="18">
        <v>528.29999999999995</v>
      </c>
      <c r="P142" s="18">
        <f t="shared" si="6"/>
        <v>0</v>
      </c>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row>
    <row r="143" spans="1:251" ht="63" x14ac:dyDescent="0.25">
      <c r="A143" s="13" t="s">
        <v>248</v>
      </c>
      <c r="B143" s="35" t="s">
        <v>252</v>
      </c>
      <c r="C143" s="18">
        <v>0</v>
      </c>
      <c r="D143" s="18">
        <v>0</v>
      </c>
      <c r="E143" s="18">
        <v>0</v>
      </c>
      <c r="F143" s="18">
        <f t="shared" si="8"/>
        <v>0</v>
      </c>
      <c r="G143" s="17"/>
      <c r="H143" s="24">
        <v>0</v>
      </c>
      <c r="I143" s="24">
        <v>0</v>
      </c>
      <c r="J143" s="24">
        <v>0</v>
      </c>
      <c r="K143" s="18">
        <f t="shared" si="7"/>
        <v>0</v>
      </c>
      <c r="L143" s="24">
        <v>0</v>
      </c>
      <c r="M143" s="18"/>
      <c r="N143" s="24">
        <v>0</v>
      </c>
      <c r="O143" s="24">
        <v>0</v>
      </c>
      <c r="P143" s="18">
        <f t="shared" si="6"/>
        <v>0</v>
      </c>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row>
    <row r="144" spans="1:251" ht="78.75" x14ac:dyDescent="0.25">
      <c r="A144" s="13" t="s">
        <v>248</v>
      </c>
      <c r="B144" s="49" t="s">
        <v>253</v>
      </c>
      <c r="C144" s="18">
        <v>0</v>
      </c>
      <c r="D144" s="18">
        <v>0</v>
      </c>
      <c r="E144" s="18">
        <v>0</v>
      </c>
      <c r="F144" s="18">
        <f t="shared" si="8"/>
        <v>0</v>
      </c>
      <c r="G144" s="17"/>
      <c r="H144" s="24">
        <v>0</v>
      </c>
      <c r="I144" s="24">
        <v>30000</v>
      </c>
      <c r="J144" s="24">
        <v>30000</v>
      </c>
      <c r="K144" s="18">
        <f t="shared" si="7"/>
        <v>0</v>
      </c>
      <c r="L144" s="24">
        <v>0</v>
      </c>
      <c r="M144" s="18"/>
      <c r="N144" s="24">
        <v>0</v>
      </c>
      <c r="O144" s="24">
        <v>0</v>
      </c>
      <c r="P144" s="18">
        <f t="shared" si="6"/>
        <v>0</v>
      </c>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c r="ID144" s="28"/>
      <c r="IE144" s="28"/>
      <c r="IF144" s="28"/>
      <c r="IG144" s="28"/>
      <c r="IH144" s="28"/>
      <c r="II144" s="28"/>
      <c r="IJ144" s="28"/>
      <c r="IK144" s="28"/>
      <c r="IL144" s="28"/>
      <c r="IM144" s="28"/>
      <c r="IN144" s="28"/>
      <c r="IO144" s="28"/>
      <c r="IP144" s="28"/>
      <c r="IQ144" s="28"/>
    </row>
    <row r="145" spans="1:251" s="52" customFormat="1" ht="63" x14ac:dyDescent="0.25">
      <c r="A145" s="13" t="s">
        <v>248</v>
      </c>
      <c r="B145" s="35" t="s">
        <v>254</v>
      </c>
      <c r="C145" s="18">
        <v>528.29999999999995</v>
      </c>
      <c r="D145" s="18">
        <v>528.29999999999995</v>
      </c>
      <c r="E145" s="18">
        <v>528.29999999999995</v>
      </c>
      <c r="F145" s="18">
        <f t="shared" si="8"/>
        <v>0</v>
      </c>
      <c r="G145" s="17"/>
      <c r="H145" s="18">
        <v>528.29999999999995</v>
      </c>
      <c r="I145" s="18">
        <v>528.29999999999995</v>
      </c>
      <c r="J145" s="18">
        <v>528.29999999999995</v>
      </c>
      <c r="K145" s="18">
        <f t="shared" si="7"/>
        <v>0</v>
      </c>
      <c r="L145" s="18">
        <v>528.29999999999995</v>
      </c>
      <c r="M145" s="18"/>
      <c r="N145" s="18">
        <v>528.29999999999995</v>
      </c>
      <c r="O145" s="18">
        <v>528.29999999999995</v>
      </c>
      <c r="P145" s="18">
        <f t="shared" si="6"/>
        <v>0</v>
      </c>
      <c r="Q145" s="6"/>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c r="ID145" s="28"/>
      <c r="IE145" s="28"/>
      <c r="IF145" s="28"/>
      <c r="IG145" s="28"/>
      <c r="IH145" s="28"/>
      <c r="II145" s="28"/>
      <c r="IJ145" s="28"/>
      <c r="IK145" s="28"/>
      <c r="IL145" s="28"/>
      <c r="IM145" s="28"/>
      <c r="IN145" s="28"/>
      <c r="IO145" s="28"/>
      <c r="IP145" s="28"/>
      <c r="IQ145" s="28"/>
    </row>
    <row r="146" spans="1:251" s="52" customFormat="1" ht="47.25" x14ac:dyDescent="0.25">
      <c r="A146" s="13" t="s">
        <v>248</v>
      </c>
      <c r="B146" s="35" t="s">
        <v>255</v>
      </c>
      <c r="C146" s="18">
        <v>3000</v>
      </c>
      <c r="D146" s="18">
        <v>3000</v>
      </c>
      <c r="E146" s="18">
        <v>3000</v>
      </c>
      <c r="F146" s="18">
        <f t="shared" si="8"/>
        <v>0</v>
      </c>
      <c r="G146" s="17"/>
      <c r="H146" s="18">
        <v>3000</v>
      </c>
      <c r="I146" s="18">
        <v>3000</v>
      </c>
      <c r="J146" s="18">
        <v>3000</v>
      </c>
      <c r="K146" s="18">
        <f t="shared" si="7"/>
        <v>0</v>
      </c>
      <c r="L146" s="18">
        <v>3000</v>
      </c>
      <c r="M146" s="18"/>
      <c r="N146" s="18">
        <v>3000</v>
      </c>
      <c r="O146" s="18">
        <v>3000</v>
      </c>
      <c r="P146" s="18">
        <f t="shared" si="6"/>
        <v>0</v>
      </c>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c r="ID146" s="28"/>
      <c r="IE146" s="28"/>
      <c r="IF146" s="28"/>
      <c r="IG146" s="28"/>
      <c r="IH146" s="28"/>
      <c r="II146" s="28"/>
      <c r="IJ146" s="28"/>
      <c r="IK146" s="28"/>
      <c r="IL146" s="28"/>
      <c r="IM146" s="28"/>
      <c r="IN146" s="28"/>
      <c r="IO146" s="28"/>
      <c r="IP146" s="28"/>
      <c r="IQ146" s="28"/>
    </row>
    <row r="147" spans="1:251" s="52" customFormat="1" ht="63" x14ac:dyDescent="0.25">
      <c r="A147" s="63" t="s">
        <v>248</v>
      </c>
      <c r="B147" s="35" t="s">
        <v>256</v>
      </c>
      <c r="C147" s="18">
        <v>3353.7</v>
      </c>
      <c r="D147" s="18">
        <v>3353.7</v>
      </c>
      <c r="E147" s="18">
        <v>3353.7</v>
      </c>
      <c r="F147" s="18">
        <f t="shared" si="8"/>
        <v>0</v>
      </c>
      <c r="G147" s="17"/>
      <c r="H147" s="18">
        <v>3353.7</v>
      </c>
      <c r="I147" s="18">
        <v>3353.7</v>
      </c>
      <c r="J147" s="18">
        <v>3353.7</v>
      </c>
      <c r="K147" s="18">
        <f t="shared" si="7"/>
        <v>0</v>
      </c>
      <c r="L147" s="18">
        <v>3353.7</v>
      </c>
      <c r="M147" s="18"/>
      <c r="N147" s="18">
        <v>3353.7</v>
      </c>
      <c r="O147" s="18">
        <v>3353.7</v>
      </c>
      <c r="P147" s="18">
        <f t="shared" si="6"/>
        <v>0</v>
      </c>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c r="IO147" s="28"/>
      <c r="IP147" s="28"/>
      <c r="IQ147" s="28"/>
    </row>
    <row r="148" spans="1:251" s="52" customFormat="1" ht="31.5" x14ac:dyDescent="0.25">
      <c r="A148" s="63" t="s">
        <v>257</v>
      </c>
      <c r="B148" s="35" t="s">
        <v>258</v>
      </c>
      <c r="C148" s="18">
        <v>21192.1</v>
      </c>
      <c r="D148" s="18">
        <v>21192.1</v>
      </c>
      <c r="E148" s="18">
        <v>21192.1</v>
      </c>
      <c r="F148" s="18">
        <f t="shared" si="8"/>
        <v>0</v>
      </c>
      <c r="G148" s="17"/>
      <c r="H148" s="18">
        <v>21192.1</v>
      </c>
      <c r="I148" s="18">
        <v>21192.1</v>
      </c>
      <c r="J148" s="18">
        <v>21192.1</v>
      </c>
      <c r="K148" s="18">
        <f t="shared" si="7"/>
        <v>0</v>
      </c>
      <c r="L148" s="18">
        <v>21192.1</v>
      </c>
      <c r="M148" s="17"/>
      <c r="N148" s="18">
        <v>21192.1</v>
      </c>
      <c r="O148" s="18">
        <v>21192.1</v>
      </c>
      <c r="P148" s="18">
        <f t="shared" si="6"/>
        <v>0</v>
      </c>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c r="IO148" s="28"/>
      <c r="IP148" s="28"/>
      <c r="IQ148" s="28"/>
    </row>
    <row r="149" spans="1:251" s="52" customFormat="1" ht="47.25" x14ac:dyDescent="0.25">
      <c r="A149" s="63" t="s">
        <v>257</v>
      </c>
      <c r="B149" s="35" t="s">
        <v>259</v>
      </c>
      <c r="C149" s="18">
        <v>1075.2</v>
      </c>
      <c r="D149" s="18">
        <v>1216.5</v>
      </c>
      <c r="E149" s="18">
        <v>1216.5</v>
      </c>
      <c r="F149" s="18">
        <f t="shared" si="8"/>
        <v>0</v>
      </c>
      <c r="G149" s="17"/>
      <c r="H149" s="18">
        <v>1075.2</v>
      </c>
      <c r="I149" s="18">
        <v>1216.5</v>
      </c>
      <c r="J149" s="18">
        <v>1216.5</v>
      </c>
      <c r="K149" s="18">
        <f t="shared" si="7"/>
        <v>0</v>
      </c>
      <c r="L149" s="18">
        <v>1075.2</v>
      </c>
      <c r="M149" s="17"/>
      <c r="N149" s="18">
        <v>1216.5</v>
      </c>
      <c r="O149" s="18">
        <v>1216.5</v>
      </c>
      <c r="P149" s="18">
        <f t="shared" si="6"/>
        <v>0</v>
      </c>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c r="IO149" s="28"/>
      <c r="IP149" s="28"/>
      <c r="IQ149" s="28"/>
    </row>
    <row r="150" spans="1:251" s="52" customFormat="1" ht="47.25" x14ac:dyDescent="0.25">
      <c r="A150" s="63" t="s">
        <v>257</v>
      </c>
      <c r="B150" s="35" t="s">
        <v>260</v>
      </c>
      <c r="C150" s="18">
        <v>851.8</v>
      </c>
      <c r="D150" s="18">
        <v>518</v>
      </c>
      <c r="E150" s="18">
        <v>518</v>
      </c>
      <c r="F150" s="18">
        <f t="shared" si="8"/>
        <v>0</v>
      </c>
      <c r="G150" s="17"/>
      <c r="H150" s="18">
        <v>851.8</v>
      </c>
      <c r="I150" s="18">
        <v>518</v>
      </c>
      <c r="J150" s="18">
        <v>518</v>
      </c>
      <c r="K150" s="18">
        <f t="shared" si="7"/>
        <v>0</v>
      </c>
      <c r="L150" s="18">
        <v>851.8</v>
      </c>
      <c r="M150" s="17"/>
      <c r="N150" s="18">
        <v>518</v>
      </c>
      <c r="O150" s="18">
        <v>518</v>
      </c>
      <c r="P150" s="18">
        <f t="shared" si="6"/>
        <v>0</v>
      </c>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row>
    <row r="151" spans="1:251" s="52" customFormat="1" ht="63" x14ac:dyDescent="0.25">
      <c r="A151" s="63" t="s">
        <v>257</v>
      </c>
      <c r="B151" s="35" t="s">
        <v>261</v>
      </c>
      <c r="C151" s="18">
        <v>917.6</v>
      </c>
      <c r="D151" s="18">
        <v>917.6</v>
      </c>
      <c r="E151" s="18">
        <v>917.6</v>
      </c>
      <c r="F151" s="18">
        <f t="shared" si="8"/>
        <v>0</v>
      </c>
      <c r="G151" s="17"/>
      <c r="H151" s="18">
        <v>917.6</v>
      </c>
      <c r="I151" s="18">
        <v>917.6</v>
      </c>
      <c r="J151" s="18">
        <v>917.6</v>
      </c>
      <c r="K151" s="18">
        <f t="shared" si="7"/>
        <v>0</v>
      </c>
      <c r="L151" s="18">
        <v>917.6</v>
      </c>
      <c r="M151" s="17"/>
      <c r="N151" s="18">
        <v>917.6</v>
      </c>
      <c r="O151" s="18">
        <v>917.6</v>
      </c>
      <c r="P151" s="18">
        <f t="shared" si="6"/>
        <v>0</v>
      </c>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row>
    <row r="152" spans="1:251" s="19" customFormat="1" ht="110.25" x14ac:dyDescent="0.25">
      <c r="A152" s="63" t="s">
        <v>257</v>
      </c>
      <c r="B152" s="35" t="s">
        <v>262</v>
      </c>
      <c r="C152" s="18">
        <v>0</v>
      </c>
      <c r="D152" s="18">
        <v>0</v>
      </c>
      <c r="E152" s="18">
        <v>0</v>
      </c>
      <c r="F152" s="18">
        <f t="shared" si="8"/>
        <v>0</v>
      </c>
      <c r="G152" s="17"/>
      <c r="H152" s="24">
        <v>0</v>
      </c>
      <c r="I152" s="24">
        <v>0</v>
      </c>
      <c r="J152" s="24">
        <v>0</v>
      </c>
      <c r="K152" s="18">
        <f t="shared" si="7"/>
        <v>0</v>
      </c>
      <c r="L152" s="24">
        <v>0</v>
      </c>
      <c r="M152" s="18"/>
      <c r="N152" s="24">
        <v>0</v>
      </c>
      <c r="O152" s="24">
        <v>0</v>
      </c>
      <c r="P152" s="18">
        <f t="shared" si="6"/>
        <v>0</v>
      </c>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row>
    <row r="153" spans="1:251" s="19" customFormat="1" ht="78.75" x14ac:dyDescent="0.25">
      <c r="A153" s="63" t="s">
        <v>257</v>
      </c>
      <c r="B153" s="35" t="s">
        <v>263</v>
      </c>
      <c r="C153" s="18">
        <v>1568.7</v>
      </c>
      <c r="D153" s="18">
        <v>1568.7</v>
      </c>
      <c r="E153" s="18">
        <v>1568.7</v>
      </c>
      <c r="F153" s="18">
        <f t="shared" si="8"/>
        <v>0</v>
      </c>
      <c r="G153" s="17"/>
      <c r="H153" s="24">
        <v>0</v>
      </c>
      <c r="I153" s="24">
        <v>0</v>
      </c>
      <c r="J153" s="24">
        <v>0</v>
      </c>
      <c r="K153" s="18">
        <f t="shared" si="7"/>
        <v>0</v>
      </c>
      <c r="L153" s="24">
        <v>1500</v>
      </c>
      <c r="M153" s="18"/>
      <c r="N153" s="24">
        <v>1500</v>
      </c>
      <c r="O153" s="24">
        <v>1500</v>
      </c>
      <c r="P153" s="18">
        <f t="shared" si="6"/>
        <v>0</v>
      </c>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row>
    <row r="154" spans="1:251" s="19" customFormat="1" ht="47.25" x14ac:dyDescent="0.25">
      <c r="A154" s="63" t="s">
        <v>257</v>
      </c>
      <c r="B154" s="35" t="s">
        <v>264</v>
      </c>
      <c r="C154" s="18">
        <v>4156.5</v>
      </c>
      <c r="D154" s="18">
        <v>4156.5</v>
      </c>
      <c r="E154" s="18">
        <v>4156.5</v>
      </c>
      <c r="F154" s="18">
        <f t="shared" si="8"/>
        <v>0</v>
      </c>
      <c r="G154" s="17"/>
      <c r="H154" s="18">
        <v>4156.5</v>
      </c>
      <c r="I154" s="18">
        <v>4156.5</v>
      </c>
      <c r="J154" s="18">
        <v>4156.5</v>
      </c>
      <c r="K154" s="18">
        <f t="shared" si="7"/>
        <v>0</v>
      </c>
      <c r="L154" s="18">
        <v>4156.5</v>
      </c>
      <c r="M154" s="18"/>
      <c r="N154" s="18">
        <v>4156.5</v>
      </c>
      <c r="O154" s="18">
        <v>4156.5</v>
      </c>
      <c r="P154" s="18">
        <f t="shared" si="6"/>
        <v>0</v>
      </c>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row>
    <row r="155" spans="1:251" s="19" customFormat="1" ht="47.25" x14ac:dyDescent="0.25">
      <c r="A155" s="63" t="s">
        <v>257</v>
      </c>
      <c r="B155" s="35" t="s">
        <v>265</v>
      </c>
      <c r="C155" s="18">
        <v>1028.8</v>
      </c>
      <c r="D155" s="18">
        <v>1028.8</v>
      </c>
      <c r="E155" s="18">
        <v>1028.8</v>
      </c>
      <c r="F155" s="18">
        <f t="shared" si="8"/>
        <v>0</v>
      </c>
      <c r="G155" s="17"/>
      <c r="H155" s="24">
        <v>1078.8</v>
      </c>
      <c r="I155" s="24">
        <v>1078.8</v>
      </c>
      <c r="J155" s="24">
        <v>1078.8</v>
      </c>
      <c r="K155" s="18">
        <f t="shared" si="7"/>
        <v>0</v>
      </c>
      <c r="L155" s="24">
        <v>1078.8</v>
      </c>
      <c r="M155" s="17"/>
      <c r="N155" s="24">
        <v>1078.8</v>
      </c>
      <c r="O155" s="24">
        <v>1078.8</v>
      </c>
      <c r="P155" s="18">
        <f t="shared" si="6"/>
        <v>0</v>
      </c>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row>
    <row r="156" spans="1:251" s="19" customFormat="1" ht="63" x14ac:dyDescent="0.25">
      <c r="A156" s="63" t="s">
        <v>257</v>
      </c>
      <c r="B156" s="35" t="s">
        <v>266</v>
      </c>
      <c r="C156" s="18">
        <v>1151.5999999999999</v>
      </c>
      <c r="D156" s="18">
        <v>1151.5999999999999</v>
      </c>
      <c r="E156" s="18">
        <v>1151.5999999999999</v>
      </c>
      <c r="F156" s="18">
        <f t="shared" si="8"/>
        <v>0</v>
      </c>
      <c r="G156" s="17"/>
      <c r="H156" s="18">
        <v>1151.5999999999999</v>
      </c>
      <c r="I156" s="18">
        <v>1151.5999999999999</v>
      </c>
      <c r="J156" s="18">
        <v>1151.5999999999999</v>
      </c>
      <c r="K156" s="18">
        <f t="shared" si="7"/>
        <v>0</v>
      </c>
      <c r="L156" s="18">
        <v>1151.5999999999999</v>
      </c>
      <c r="M156" s="18"/>
      <c r="N156" s="18">
        <v>1151.5999999999999</v>
      </c>
      <c r="O156" s="18">
        <v>1151.5999999999999</v>
      </c>
      <c r="P156" s="18">
        <f t="shared" si="6"/>
        <v>0</v>
      </c>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row>
    <row r="157" spans="1:251" ht="63" x14ac:dyDescent="0.25">
      <c r="A157" s="59" t="s">
        <v>257</v>
      </c>
      <c r="B157" s="64" t="s">
        <v>267</v>
      </c>
      <c r="C157" s="18">
        <v>12245.1</v>
      </c>
      <c r="D157" s="18">
        <v>12245.1</v>
      </c>
      <c r="E157" s="18">
        <v>12245.1</v>
      </c>
      <c r="F157" s="18">
        <f t="shared" si="8"/>
        <v>0</v>
      </c>
      <c r="G157" s="17"/>
      <c r="H157" s="18">
        <v>12245.1</v>
      </c>
      <c r="I157" s="18">
        <v>12245.1</v>
      </c>
      <c r="J157" s="18">
        <v>12245.1</v>
      </c>
      <c r="K157" s="18">
        <f t="shared" si="7"/>
        <v>0</v>
      </c>
      <c r="L157" s="18">
        <v>12245.1</v>
      </c>
      <c r="M157" s="18"/>
      <c r="N157" s="18">
        <v>12245.1</v>
      </c>
      <c r="O157" s="18">
        <v>12245.1</v>
      </c>
      <c r="P157" s="18">
        <f t="shared" si="6"/>
        <v>0</v>
      </c>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row>
    <row r="158" spans="1:251" ht="94.5" x14ac:dyDescent="0.25">
      <c r="A158" s="63" t="s">
        <v>268</v>
      </c>
      <c r="B158" s="35" t="s">
        <v>269</v>
      </c>
      <c r="C158" s="18">
        <v>3832.8</v>
      </c>
      <c r="D158" s="18">
        <v>3832.8</v>
      </c>
      <c r="E158" s="18">
        <v>3832.8</v>
      </c>
      <c r="F158" s="18">
        <f t="shared" si="8"/>
        <v>0</v>
      </c>
      <c r="G158" s="17"/>
      <c r="H158" s="18">
        <v>3832.8</v>
      </c>
      <c r="I158" s="18">
        <v>3832.8</v>
      </c>
      <c r="J158" s="18">
        <v>3832.8</v>
      </c>
      <c r="K158" s="18">
        <f t="shared" si="7"/>
        <v>0</v>
      </c>
      <c r="L158" s="18">
        <v>3832.8</v>
      </c>
      <c r="M158" s="18"/>
      <c r="N158" s="18">
        <v>3832.8</v>
      </c>
      <c r="O158" s="18">
        <v>3832.8</v>
      </c>
      <c r="P158" s="18">
        <f t="shared" si="6"/>
        <v>0</v>
      </c>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row>
    <row r="159" spans="1:251" s="19" customFormat="1" ht="110.25" x14ac:dyDescent="0.25">
      <c r="A159" s="63" t="s">
        <v>268</v>
      </c>
      <c r="B159" s="35" t="s">
        <v>270</v>
      </c>
      <c r="C159" s="18">
        <v>1912.3</v>
      </c>
      <c r="D159" s="18">
        <v>1912.3</v>
      </c>
      <c r="E159" s="18">
        <v>1912.3</v>
      </c>
      <c r="F159" s="18">
        <f t="shared" si="8"/>
        <v>0</v>
      </c>
      <c r="G159" s="17"/>
      <c r="H159" s="18">
        <v>1912.3</v>
      </c>
      <c r="I159" s="18">
        <v>1912.3</v>
      </c>
      <c r="J159" s="18">
        <v>1912.3</v>
      </c>
      <c r="K159" s="18">
        <f t="shared" si="7"/>
        <v>0</v>
      </c>
      <c r="L159" s="18">
        <v>1912.3</v>
      </c>
      <c r="M159" s="18"/>
      <c r="N159" s="18">
        <v>1912.3</v>
      </c>
      <c r="O159" s="18">
        <v>1912.3</v>
      </c>
      <c r="P159" s="18">
        <f t="shared" si="6"/>
        <v>0</v>
      </c>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row>
    <row r="160" spans="1:251" s="19" customFormat="1" ht="31.5" x14ac:dyDescent="0.25">
      <c r="A160" s="63" t="s">
        <v>257</v>
      </c>
      <c r="B160" s="35" t="s">
        <v>271</v>
      </c>
      <c r="C160" s="18">
        <v>234</v>
      </c>
      <c r="D160" s="18">
        <v>234</v>
      </c>
      <c r="E160" s="18">
        <v>234</v>
      </c>
      <c r="F160" s="18">
        <f t="shared" si="8"/>
        <v>0</v>
      </c>
      <c r="G160" s="17"/>
      <c r="H160" s="18">
        <v>234</v>
      </c>
      <c r="I160" s="18">
        <v>234</v>
      </c>
      <c r="J160" s="18">
        <v>234</v>
      </c>
      <c r="K160" s="18">
        <f t="shared" si="7"/>
        <v>0</v>
      </c>
      <c r="L160" s="18">
        <v>234</v>
      </c>
      <c r="M160" s="18"/>
      <c r="N160" s="18">
        <v>234</v>
      </c>
      <c r="O160" s="18">
        <v>234</v>
      </c>
      <c r="P160" s="18">
        <f t="shared" si="6"/>
        <v>0</v>
      </c>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row>
    <row r="161" spans="1:251" s="19" customFormat="1" ht="47.25" x14ac:dyDescent="0.25">
      <c r="A161" s="65" t="s">
        <v>257</v>
      </c>
      <c r="B161" s="64" t="s">
        <v>272</v>
      </c>
      <c r="C161" s="18">
        <v>0</v>
      </c>
      <c r="D161" s="18">
        <v>0</v>
      </c>
      <c r="E161" s="18">
        <v>0</v>
      </c>
      <c r="F161" s="18">
        <f t="shared" si="8"/>
        <v>0</v>
      </c>
      <c r="G161" s="17"/>
      <c r="H161" s="24">
        <v>0</v>
      </c>
      <c r="I161" s="24">
        <v>0</v>
      </c>
      <c r="J161" s="24">
        <v>0</v>
      </c>
      <c r="K161" s="18">
        <f t="shared" si="7"/>
        <v>0</v>
      </c>
      <c r="L161" s="24">
        <v>0</v>
      </c>
      <c r="M161" s="18"/>
      <c r="N161" s="24">
        <v>0</v>
      </c>
      <c r="O161" s="24">
        <v>0</v>
      </c>
      <c r="P161" s="18">
        <f t="shared" si="6"/>
        <v>0</v>
      </c>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row>
    <row r="162" spans="1:251" ht="94.5" x14ac:dyDescent="0.25">
      <c r="A162" s="59" t="s">
        <v>273</v>
      </c>
      <c r="B162" s="35" t="s">
        <v>274</v>
      </c>
      <c r="C162" s="18">
        <v>14643.3</v>
      </c>
      <c r="D162" s="18">
        <v>14643.3</v>
      </c>
      <c r="E162" s="18">
        <v>14643.3</v>
      </c>
      <c r="F162" s="18">
        <f t="shared" si="8"/>
        <v>0</v>
      </c>
      <c r="G162" s="17"/>
      <c r="H162" s="24">
        <v>40470</v>
      </c>
      <c r="I162" s="24">
        <v>40470</v>
      </c>
      <c r="J162" s="24">
        <v>40470</v>
      </c>
      <c r="K162" s="18">
        <f t="shared" si="7"/>
        <v>0</v>
      </c>
      <c r="L162" s="24">
        <v>1915.9</v>
      </c>
      <c r="M162" s="18"/>
      <c r="N162" s="24">
        <v>1915.9</v>
      </c>
      <c r="O162" s="24">
        <v>1915.9</v>
      </c>
      <c r="P162" s="18">
        <f t="shared" si="6"/>
        <v>0</v>
      </c>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c r="IO162" s="28"/>
      <c r="IP162" s="28"/>
      <c r="IQ162" s="28"/>
    </row>
    <row r="163" spans="1:251" s="52" customFormat="1" ht="63" x14ac:dyDescent="0.25">
      <c r="A163" s="59" t="s">
        <v>273</v>
      </c>
      <c r="B163" s="62" t="s">
        <v>275</v>
      </c>
      <c r="C163" s="18">
        <v>0</v>
      </c>
      <c r="D163" s="18">
        <v>0</v>
      </c>
      <c r="E163" s="18">
        <v>0</v>
      </c>
      <c r="F163" s="18">
        <f t="shared" si="8"/>
        <v>0</v>
      </c>
      <c r="G163" s="17"/>
      <c r="H163" s="24">
        <v>3920</v>
      </c>
      <c r="I163" s="24">
        <v>3920</v>
      </c>
      <c r="J163" s="24">
        <v>3920</v>
      </c>
      <c r="K163" s="18">
        <f t="shared" si="7"/>
        <v>0</v>
      </c>
      <c r="L163" s="24">
        <v>3920</v>
      </c>
      <c r="M163" s="18"/>
      <c r="N163" s="24">
        <v>3920</v>
      </c>
      <c r="O163" s="24">
        <v>3920</v>
      </c>
      <c r="P163" s="18">
        <f t="shared" si="6"/>
        <v>0</v>
      </c>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c r="IO163" s="28"/>
      <c r="IP163" s="28"/>
      <c r="IQ163" s="28"/>
    </row>
    <row r="164" spans="1:251" ht="31.5" x14ac:dyDescent="0.25">
      <c r="A164" s="15" t="s">
        <v>276</v>
      </c>
      <c r="B164" s="16" t="s">
        <v>277</v>
      </c>
      <c r="C164" s="17">
        <f>SUM(C165:C205)</f>
        <v>2677346.9</v>
      </c>
      <c r="D164" s="17">
        <f>SUM(D165:D205)</f>
        <v>2769103.9999999995</v>
      </c>
      <c r="E164" s="17">
        <f>SUM(E165:E205)</f>
        <v>2769103.9999999995</v>
      </c>
      <c r="F164" s="18">
        <f t="shared" si="8"/>
        <v>0</v>
      </c>
      <c r="G164" s="17"/>
      <c r="H164" s="17">
        <f>SUM(H165:H205)</f>
        <v>2724116.3</v>
      </c>
      <c r="I164" s="17">
        <f>SUM(I165:I205)</f>
        <v>2815959.0999999996</v>
      </c>
      <c r="J164" s="17">
        <f>SUM(J165:J205)</f>
        <v>2815959.0999999992</v>
      </c>
      <c r="K164" s="18">
        <f t="shared" si="7"/>
        <v>0</v>
      </c>
      <c r="L164" s="17">
        <f>SUM(L165:L205)</f>
        <v>2777637.2</v>
      </c>
      <c r="M164" s="18"/>
      <c r="N164" s="17">
        <f>SUM(N165:N205)</f>
        <v>2869122.1</v>
      </c>
      <c r="O164" s="17">
        <f>SUM(O165:O205)</f>
        <v>2869122.1</v>
      </c>
      <c r="P164" s="18">
        <f t="shared" si="6"/>
        <v>0</v>
      </c>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row>
    <row r="165" spans="1:251" ht="47.25" x14ac:dyDescent="0.25">
      <c r="A165" s="13" t="s">
        <v>278</v>
      </c>
      <c r="B165" s="35" t="s">
        <v>279</v>
      </c>
      <c r="C165" s="18">
        <v>10769.5</v>
      </c>
      <c r="D165" s="18">
        <v>10769.5</v>
      </c>
      <c r="E165" s="18">
        <v>10769.5</v>
      </c>
      <c r="F165" s="18">
        <f t="shared" si="8"/>
        <v>0</v>
      </c>
      <c r="G165" s="17"/>
      <c r="H165" s="24">
        <v>11117.9</v>
      </c>
      <c r="I165" s="24">
        <v>11117.9</v>
      </c>
      <c r="J165" s="24">
        <v>11117.9</v>
      </c>
      <c r="K165" s="18">
        <f t="shared" si="7"/>
        <v>0</v>
      </c>
      <c r="L165" s="24">
        <v>11480.2</v>
      </c>
      <c r="M165" s="18"/>
      <c r="N165" s="24">
        <v>11480.2</v>
      </c>
      <c r="O165" s="24">
        <v>11480.2</v>
      </c>
      <c r="P165" s="18">
        <f t="shared" si="6"/>
        <v>0</v>
      </c>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row>
    <row r="166" spans="1:251" ht="47.25" x14ac:dyDescent="0.25">
      <c r="A166" s="13" t="s">
        <v>280</v>
      </c>
      <c r="B166" s="35" t="s">
        <v>281</v>
      </c>
      <c r="C166" s="18">
        <v>215694.9</v>
      </c>
      <c r="D166" s="18">
        <v>216030.8</v>
      </c>
      <c r="E166" s="18">
        <v>216030.8</v>
      </c>
      <c r="F166" s="18">
        <f t="shared" si="8"/>
        <v>0</v>
      </c>
      <c r="G166" s="17"/>
      <c r="H166" s="24">
        <v>242253.3</v>
      </c>
      <c r="I166" s="24">
        <v>242589.2</v>
      </c>
      <c r="J166" s="24">
        <v>242589.2</v>
      </c>
      <c r="K166" s="18">
        <f t="shared" si="7"/>
        <v>0</v>
      </c>
      <c r="L166" s="24">
        <v>273358.5</v>
      </c>
      <c r="M166" s="18"/>
      <c r="N166" s="24">
        <v>273694.40000000002</v>
      </c>
      <c r="O166" s="24">
        <v>273694.40000000002</v>
      </c>
      <c r="P166" s="18">
        <f t="shared" si="6"/>
        <v>0</v>
      </c>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row>
    <row r="167" spans="1:251" ht="63" x14ac:dyDescent="0.25">
      <c r="A167" s="13" t="s">
        <v>282</v>
      </c>
      <c r="B167" s="35" t="s">
        <v>283</v>
      </c>
      <c r="C167" s="18">
        <v>3972.5</v>
      </c>
      <c r="D167" s="18">
        <v>3972.5</v>
      </c>
      <c r="E167" s="18">
        <v>3972.5</v>
      </c>
      <c r="F167" s="18">
        <f t="shared" si="8"/>
        <v>0</v>
      </c>
      <c r="G167" s="17"/>
      <c r="H167" s="18">
        <v>3972.5</v>
      </c>
      <c r="I167" s="18">
        <v>3972.5</v>
      </c>
      <c r="J167" s="18">
        <v>3972.5</v>
      </c>
      <c r="K167" s="18">
        <f t="shared" si="7"/>
        <v>0</v>
      </c>
      <c r="L167" s="18">
        <v>3972.5</v>
      </c>
      <c r="M167" s="18"/>
      <c r="N167" s="18">
        <v>3972.5</v>
      </c>
      <c r="O167" s="18">
        <v>3972.5</v>
      </c>
      <c r="P167" s="18">
        <f t="shared" si="6"/>
        <v>0</v>
      </c>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row>
    <row r="168" spans="1:251" ht="63" x14ac:dyDescent="0.25">
      <c r="A168" s="13" t="s">
        <v>282</v>
      </c>
      <c r="B168" s="35" t="s">
        <v>284</v>
      </c>
      <c r="C168" s="18">
        <v>236.4</v>
      </c>
      <c r="D168" s="18">
        <v>236.4</v>
      </c>
      <c r="E168" s="18">
        <v>236.4</v>
      </c>
      <c r="F168" s="18">
        <f t="shared" si="8"/>
        <v>0</v>
      </c>
      <c r="G168" s="17"/>
      <c r="H168" s="18">
        <v>236.4</v>
      </c>
      <c r="I168" s="18">
        <v>236.4</v>
      </c>
      <c r="J168" s="18">
        <v>236.4</v>
      </c>
      <c r="K168" s="18">
        <f t="shared" si="7"/>
        <v>0</v>
      </c>
      <c r="L168" s="18">
        <v>236.4</v>
      </c>
      <c r="M168" s="18"/>
      <c r="N168" s="18">
        <v>236.4</v>
      </c>
      <c r="O168" s="18">
        <v>236.4</v>
      </c>
      <c r="P168" s="18">
        <f t="shared" si="6"/>
        <v>0</v>
      </c>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row>
    <row r="169" spans="1:251" ht="78.75" x14ac:dyDescent="0.25">
      <c r="A169" s="13" t="s">
        <v>282</v>
      </c>
      <c r="B169" s="35" t="s">
        <v>285</v>
      </c>
      <c r="C169" s="18">
        <v>105.4</v>
      </c>
      <c r="D169" s="18">
        <v>110.1</v>
      </c>
      <c r="E169" s="18">
        <v>110.1</v>
      </c>
      <c r="F169" s="18">
        <f t="shared" si="8"/>
        <v>0</v>
      </c>
      <c r="G169" s="17"/>
      <c r="H169" s="24">
        <v>105.4</v>
      </c>
      <c r="I169" s="24">
        <v>110.1</v>
      </c>
      <c r="J169" s="24">
        <v>110.1</v>
      </c>
      <c r="K169" s="18">
        <f t="shared" si="7"/>
        <v>0</v>
      </c>
      <c r="L169" s="24">
        <v>105.4</v>
      </c>
      <c r="M169" s="18"/>
      <c r="N169" s="24">
        <v>110.1</v>
      </c>
      <c r="O169" s="24">
        <v>110.1</v>
      </c>
      <c r="P169" s="18">
        <f t="shared" si="6"/>
        <v>0</v>
      </c>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row>
    <row r="170" spans="1:251" ht="63" x14ac:dyDescent="0.25">
      <c r="A170" s="13" t="s">
        <v>282</v>
      </c>
      <c r="B170" s="35" t="s">
        <v>286</v>
      </c>
      <c r="C170" s="18">
        <v>401.2</v>
      </c>
      <c r="D170" s="18">
        <v>418.5</v>
      </c>
      <c r="E170" s="18">
        <v>418.5</v>
      </c>
      <c r="F170" s="18">
        <f t="shared" si="8"/>
        <v>0</v>
      </c>
      <c r="G170" s="17"/>
      <c r="H170" s="24">
        <v>401.2</v>
      </c>
      <c r="I170" s="24">
        <v>418.5</v>
      </c>
      <c r="J170" s="24">
        <v>418.5</v>
      </c>
      <c r="K170" s="18">
        <f t="shared" si="7"/>
        <v>0</v>
      </c>
      <c r="L170" s="24">
        <v>401.2</v>
      </c>
      <c r="M170" s="18"/>
      <c r="N170" s="24">
        <v>418.5</v>
      </c>
      <c r="O170" s="24">
        <v>418.5</v>
      </c>
      <c r="P170" s="18">
        <f t="shared" si="6"/>
        <v>0</v>
      </c>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row>
    <row r="171" spans="1:251" ht="47.25" x14ac:dyDescent="0.25">
      <c r="A171" s="13" t="s">
        <v>282</v>
      </c>
      <c r="B171" s="35" t="s">
        <v>287</v>
      </c>
      <c r="C171" s="18">
        <v>1066</v>
      </c>
      <c r="D171" s="18">
        <v>1066</v>
      </c>
      <c r="E171" s="18">
        <v>1066</v>
      </c>
      <c r="F171" s="18">
        <f t="shared" si="8"/>
        <v>0</v>
      </c>
      <c r="G171" s="17"/>
      <c r="H171" s="18">
        <v>1066</v>
      </c>
      <c r="I171" s="18">
        <v>1066</v>
      </c>
      <c r="J171" s="18">
        <v>1066</v>
      </c>
      <c r="K171" s="18">
        <f t="shared" si="7"/>
        <v>0</v>
      </c>
      <c r="L171" s="18">
        <v>1066</v>
      </c>
      <c r="M171" s="18"/>
      <c r="N171" s="18">
        <v>1066</v>
      </c>
      <c r="O171" s="18">
        <v>1066</v>
      </c>
      <c r="P171" s="18">
        <f t="shared" si="6"/>
        <v>0</v>
      </c>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row>
    <row r="172" spans="1:251" s="66" customFormat="1" ht="63" x14ac:dyDescent="0.25">
      <c r="A172" s="13" t="s">
        <v>288</v>
      </c>
      <c r="B172" s="35" t="s">
        <v>289</v>
      </c>
      <c r="C172" s="18">
        <v>8166.4</v>
      </c>
      <c r="D172" s="18">
        <v>8166.4</v>
      </c>
      <c r="E172" s="18">
        <v>8166.4</v>
      </c>
      <c r="F172" s="18">
        <f t="shared" si="8"/>
        <v>0</v>
      </c>
      <c r="G172" s="17"/>
      <c r="H172" s="18">
        <v>8166.4</v>
      </c>
      <c r="I172" s="18">
        <v>8166.4</v>
      </c>
      <c r="J172" s="18">
        <v>8166.4</v>
      </c>
      <c r="K172" s="18">
        <f t="shared" si="7"/>
        <v>0</v>
      </c>
      <c r="L172" s="18">
        <v>8166.4</v>
      </c>
      <c r="M172" s="18"/>
      <c r="N172" s="18">
        <v>8166.4</v>
      </c>
      <c r="O172" s="18">
        <v>8166.4</v>
      </c>
      <c r="P172" s="18">
        <f t="shared" si="6"/>
        <v>0</v>
      </c>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row>
    <row r="173" spans="1:251" ht="78.75" x14ac:dyDescent="0.25">
      <c r="A173" s="13" t="s">
        <v>288</v>
      </c>
      <c r="B173" s="35" t="s">
        <v>290</v>
      </c>
      <c r="C173" s="18">
        <v>11641.2</v>
      </c>
      <c r="D173" s="18">
        <v>11641.2</v>
      </c>
      <c r="E173" s="18">
        <v>11641.2</v>
      </c>
      <c r="F173" s="18">
        <f t="shared" si="8"/>
        <v>0</v>
      </c>
      <c r="G173" s="17"/>
      <c r="H173" s="24">
        <v>12106.9</v>
      </c>
      <c r="I173" s="24">
        <v>12106.9</v>
      </c>
      <c r="J173" s="24">
        <v>12106.9</v>
      </c>
      <c r="K173" s="18">
        <f t="shared" si="7"/>
        <v>0</v>
      </c>
      <c r="L173" s="24">
        <v>12591.2</v>
      </c>
      <c r="M173" s="18"/>
      <c r="N173" s="24">
        <v>12591.2</v>
      </c>
      <c r="O173" s="24">
        <v>12591.2</v>
      </c>
      <c r="P173" s="18">
        <f t="shared" si="6"/>
        <v>0</v>
      </c>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row>
    <row r="174" spans="1:251" ht="63" x14ac:dyDescent="0.25">
      <c r="A174" s="13" t="s">
        <v>288</v>
      </c>
      <c r="B174" s="35" t="s">
        <v>291</v>
      </c>
      <c r="C174" s="18">
        <v>6507.2</v>
      </c>
      <c r="D174" s="18">
        <v>6803</v>
      </c>
      <c r="E174" s="18">
        <v>6803</v>
      </c>
      <c r="F174" s="18">
        <f t="shared" si="8"/>
        <v>0</v>
      </c>
      <c r="G174" s="17"/>
      <c r="H174" s="24">
        <v>6507.2</v>
      </c>
      <c r="I174" s="24">
        <v>6803</v>
      </c>
      <c r="J174" s="24">
        <v>6803</v>
      </c>
      <c r="K174" s="18">
        <f t="shared" si="7"/>
        <v>0</v>
      </c>
      <c r="L174" s="24">
        <v>6507.2</v>
      </c>
      <c r="M174" s="39">
        <f>SUM(M175:M217)</f>
        <v>31774.7</v>
      </c>
      <c r="N174" s="24">
        <v>6803</v>
      </c>
      <c r="O174" s="24">
        <v>6803</v>
      </c>
      <c r="P174" s="18">
        <f t="shared" si="6"/>
        <v>0</v>
      </c>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row>
    <row r="175" spans="1:251" ht="47.25" x14ac:dyDescent="0.25">
      <c r="A175" s="13" t="s">
        <v>288</v>
      </c>
      <c r="B175" s="35" t="s">
        <v>292</v>
      </c>
      <c r="C175" s="18">
        <v>59263</v>
      </c>
      <c r="D175" s="18">
        <v>59263</v>
      </c>
      <c r="E175" s="18">
        <v>59263</v>
      </c>
      <c r="F175" s="18">
        <f t="shared" si="8"/>
        <v>0</v>
      </c>
      <c r="G175" s="17"/>
      <c r="H175" s="24">
        <v>61633.5</v>
      </c>
      <c r="I175" s="24">
        <v>61633.5</v>
      </c>
      <c r="J175" s="24">
        <v>61633.5</v>
      </c>
      <c r="K175" s="18">
        <f t="shared" si="7"/>
        <v>0</v>
      </c>
      <c r="L175" s="24">
        <v>64098.9</v>
      </c>
      <c r="M175" s="18"/>
      <c r="N175" s="24">
        <v>64098.9</v>
      </c>
      <c r="O175" s="24">
        <v>64098.9</v>
      </c>
      <c r="P175" s="18">
        <f t="shared" si="6"/>
        <v>0</v>
      </c>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row>
    <row r="176" spans="1:251" ht="63" x14ac:dyDescent="0.25">
      <c r="A176" s="13" t="s">
        <v>288</v>
      </c>
      <c r="B176" s="35" t="s">
        <v>293</v>
      </c>
      <c r="C176" s="18">
        <v>1850.3</v>
      </c>
      <c r="D176" s="18">
        <v>1850.3</v>
      </c>
      <c r="E176" s="18">
        <v>1850.3</v>
      </c>
      <c r="F176" s="18">
        <f t="shared" si="8"/>
        <v>0</v>
      </c>
      <c r="G176" s="17"/>
      <c r="H176" s="18">
        <v>1850.3</v>
      </c>
      <c r="I176" s="18">
        <v>1850.3</v>
      </c>
      <c r="J176" s="18">
        <v>1850.3</v>
      </c>
      <c r="K176" s="18">
        <f t="shared" si="7"/>
        <v>0</v>
      </c>
      <c r="L176" s="18">
        <v>1850.3</v>
      </c>
      <c r="M176" s="18"/>
      <c r="N176" s="18">
        <v>1850.3</v>
      </c>
      <c r="O176" s="18">
        <v>1850.3</v>
      </c>
      <c r="P176" s="18">
        <f t="shared" si="6"/>
        <v>0</v>
      </c>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row>
    <row r="177" spans="1:251" ht="63" x14ac:dyDescent="0.25">
      <c r="A177" s="63" t="s">
        <v>288</v>
      </c>
      <c r="B177" s="42" t="s">
        <v>294</v>
      </c>
      <c r="C177" s="18">
        <v>0.1</v>
      </c>
      <c r="D177" s="18">
        <v>0.1</v>
      </c>
      <c r="E177" s="18">
        <v>0.1</v>
      </c>
      <c r="F177" s="18">
        <f t="shared" si="8"/>
        <v>0</v>
      </c>
      <c r="G177" s="17"/>
      <c r="H177" s="24">
        <v>0.1</v>
      </c>
      <c r="I177" s="24">
        <v>0.1</v>
      </c>
      <c r="J177" s="24">
        <v>0.1</v>
      </c>
      <c r="K177" s="18">
        <f t="shared" si="7"/>
        <v>0</v>
      </c>
      <c r="L177" s="24">
        <v>0.1</v>
      </c>
      <c r="M177" s="18"/>
      <c r="N177" s="24">
        <v>0.1</v>
      </c>
      <c r="O177" s="24">
        <v>0.1</v>
      </c>
      <c r="P177" s="18">
        <f t="shared" si="6"/>
        <v>0</v>
      </c>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c r="HG177" s="28"/>
      <c r="HH177" s="28"/>
      <c r="HI177" s="28"/>
      <c r="HJ177" s="28"/>
      <c r="HK177" s="28"/>
      <c r="HL177" s="28"/>
      <c r="HM177" s="28"/>
      <c r="HN177" s="28"/>
      <c r="HO177" s="28"/>
      <c r="HP177" s="28"/>
      <c r="HQ177" s="28"/>
      <c r="HR177" s="28"/>
      <c r="HS177" s="28"/>
      <c r="HT177" s="28"/>
      <c r="HU177" s="28"/>
      <c r="HV177" s="28"/>
      <c r="HW177" s="28"/>
      <c r="HX177" s="28"/>
      <c r="HY177" s="28"/>
      <c r="HZ177" s="28"/>
      <c r="IA177" s="28"/>
      <c r="IB177" s="28"/>
      <c r="IC177" s="28"/>
      <c r="ID177" s="28"/>
      <c r="IE177" s="28"/>
      <c r="IF177" s="28"/>
      <c r="IG177" s="28"/>
      <c r="IH177" s="28"/>
      <c r="II177" s="28"/>
      <c r="IJ177" s="28"/>
      <c r="IK177" s="28"/>
      <c r="IL177" s="28"/>
      <c r="IM177" s="28"/>
      <c r="IN177" s="28"/>
      <c r="IO177" s="28"/>
      <c r="IP177" s="28"/>
      <c r="IQ177" s="28"/>
    </row>
    <row r="178" spans="1:251" ht="63" x14ac:dyDescent="0.25">
      <c r="A178" s="63" t="s">
        <v>288</v>
      </c>
      <c r="B178" s="42" t="s">
        <v>295</v>
      </c>
      <c r="C178" s="18">
        <v>10090.5</v>
      </c>
      <c r="D178" s="18">
        <v>10090.5</v>
      </c>
      <c r="E178" s="18">
        <v>10090.5</v>
      </c>
      <c r="F178" s="18">
        <f t="shared" si="8"/>
        <v>0</v>
      </c>
      <c r="G178" s="17"/>
      <c r="H178" s="18">
        <v>10090.5</v>
      </c>
      <c r="I178" s="18">
        <v>10090.5</v>
      </c>
      <c r="J178" s="18">
        <v>10090.5</v>
      </c>
      <c r="K178" s="18">
        <f t="shared" si="7"/>
        <v>0</v>
      </c>
      <c r="L178" s="18">
        <v>10090.5</v>
      </c>
      <c r="M178" s="18"/>
      <c r="N178" s="18">
        <v>10090.5</v>
      </c>
      <c r="O178" s="18">
        <v>10090.5</v>
      </c>
      <c r="P178" s="18">
        <f t="shared" si="6"/>
        <v>0</v>
      </c>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c r="IO178" s="28"/>
      <c r="IP178" s="28"/>
      <c r="IQ178" s="28"/>
    </row>
    <row r="179" spans="1:251" ht="63" x14ac:dyDescent="0.25">
      <c r="A179" s="13" t="s">
        <v>288</v>
      </c>
      <c r="B179" s="35" t="s">
        <v>296</v>
      </c>
      <c r="C179" s="18">
        <v>26474</v>
      </c>
      <c r="D179" s="18">
        <v>26474</v>
      </c>
      <c r="E179" s="18">
        <v>26474</v>
      </c>
      <c r="F179" s="18">
        <f t="shared" si="8"/>
        <v>0</v>
      </c>
      <c r="G179" s="17"/>
      <c r="H179" s="24">
        <v>27533</v>
      </c>
      <c r="I179" s="24">
        <v>27533</v>
      </c>
      <c r="J179" s="24">
        <v>27533</v>
      </c>
      <c r="K179" s="18">
        <f t="shared" si="7"/>
        <v>0</v>
      </c>
      <c r="L179" s="24">
        <v>28634.3</v>
      </c>
      <c r="M179" s="18"/>
      <c r="N179" s="24">
        <v>28634.3</v>
      </c>
      <c r="O179" s="24">
        <v>28634.3</v>
      </c>
      <c r="P179" s="18">
        <f t="shared" si="6"/>
        <v>0</v>
      </c>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c r="IO179" s="28"/>
      <c r="IP179" s="28"/>
      <c r="IQ179" s="28"/>
    </row>
    <row r="180" spans="1:251" ht="63" x14ac:dyDescent="0.25">
      <c r="A180" s="13" t="s">
        <v>288</v>
      </c>
      <c r="B180" s="35" t="s">
        <v>297</v>
      </c>
      <c r="C180" s="18">
        <v>185740</v>
      </c>
      <c r="D180" s="18">
        <v>185740</v>
      </c>
      <c r="E180" s="18">
        <v>185740</v>
      </c>
      <c r="F180" s="18">
        <f t="shared" si="8"/>
        <v>0</v>
      </c>
      <c r="G180" s="17"/>
      <c r="H180" s="24">
        <v>192064.8</v>
      </c>
      <c r="I180" s="24">
        <v>192064.8</v>
      </c>
      <c r="J180" s="24">
        <v>192064.8</v>
      </c>
      <c r="K180" s="18">
        <f t="shared" si="7"/>
        <v>0</v>
      </c>
      <c r="L180" s="24">
        <v>199747.4</v>
      </c>
      <c r="M180" s="18"/>
      <c r="N180" s="24">
        <v>199747.4</v>
      </c>
      <c r="O180" s="24">
        <v>199747.4</v>
      </c>
      <c r="P180" s="18">
        <f t="shared" si="6"/>
        <v>0</v>
      </c>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c r="IO180" s="28"/>
      <c r="IP180" s="28"/>
      <c r="IQ180" s="28"/>
    </row>
    <row r="181" spans="1:251" ht="63" x14ac:dyDescent="0.25">
      <c r="A181" s="13" t="s">
        <v>288</v>
      </c>
      <c r="B181" s="35" t="s">
        <v>298</v>
      </c>
      <c r="C181" s="18">
        <v>133158.5</v>
      </c>
      <c r="D181" s="18">
        <v>133158.5</v>
      </c>
      <c r="E181" s="18">
        <v>133158.5</v>
      </c>
      <c r="F181" s="18">
        <f t="shared" si="8"/>
        <v>0</v>
      </c>
      <c r="G181" s="17"/>
      <c r="H181" s="24">
        <v>138326</v>
      </c>
      <c r="I181" s="24">
        <v>138326</v>
      </c>
      <c r="J181" s="24">
        <v>138326</v>
      </c>
      <c r="K181" s="18">
        <f t="shared" si="7"/>
        <v>0</v>
      </c>
      <c r="L181" s="24">
        <v>143700.29999999999</v>
      </c>
      <c r="M181" s="18"/>
      <c r="N181" s="24">
        <v>143700.29999999999</v>
      </c>
      <c r="O181" s="24">
        <v>143700.29999999999</v>
      </c>
      <c r="P181" s="18">
        <f t="shared" si="6"/>
        <v>0</v>
      </c>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8"/>
      <c r="GR181" s="28"/>
      <c r="GS181" s="28"/>
      <c r="GT181" s="28"/>
      <c r="GU181" s="28"/>
      <c r="GV181" s="28"/>
      <c r="GW181" s="28"/>
      <c r="GX181" s="28"/>
      <c r="GY181" s="28"/>
      <c r="GZ181" s="28"/>
      <c r="HA181" s="28"/>
      <c r="HB181" s="28"/>
      <c r="HC181" s="28"/>
      <c r="HD181" s="28"/>
      <c r="HE181" s="28"/>
      <c r="HF181" s="28"/>
      <c r="HG181" s="28"/>
      <c r="HH181" s="28"/>
      <c r="HI181" s="28"/>
      <c r="HJ181" s="28"/>
      <c r="HK181" s="28"/>
      <c r="HL181" s="28"/>
      <c r="HM181" s="28"/>
      <c r="HN181" s="28"/>
      <c r="HO181" s="28"/>
      <c r="HP181" s="28"/>
      <c r="HQ181" s="28"/>
      <c r="HR181" s="28"/>
      <c r="HS181" s="28"/>
      <c r="HT181" s="28"/>
      <c r="HU181" s="28"/>
      <c r="HV181" s="28"/>
      <c r="HW181" s="28"/>
      <c r="HX181" s="28"/>
      <c r="HY181" s="28"/>
      <c r="HZ181" s="28"/>
      <c r="IA181" s="28"/>
      <c r="IB181" s="28"/>
      <c r="IC181" s="28"/>
      <c r="ID181" s="28"/>
      <c r="IE181" s="28"/>
      <c r="IF181" s="28"/>
      <c r="IG181" s="28"/>
      <c r="IH181" s="28"/>
      <c r="II181" s="28"/>
      <c r="IJ181" s="28"/>
      <c r="IK181" s="28"/>
      <c r="IL181" s="28"/>
      <c r="IM181" s="28"/>
      <c r="IN181" s="28"/>
      <c r="IO181" s="28"/>
      <c r="IP181" s="28"/>
      <c r="IQ181" s="28"/>
    </row>
    <row r="182" spans="1:251" ht="78.75" x14ac:dyDescent="0.25">
      <c r="A182" s="13" t="s">
        <v>288</v>
      </c>
      <c r="B182" s="35" t="s">
        <v>299</v>
      </c>
      <c r="C182" s="18">
        <v>77793.7</v>
      </c>
      <c r="D182" s="18">
        <v>80962.399999999994</v>
      </c>
      <c r="E182" s="18">
        <v>80962.399999999994</v>
      </c>
      <c r="F182" s="18">
        <f t="shared" si="8"/>
        <v>0</v>
      </c>
      <c r="G182" s="17"/>
      <c r="H182" s="24">
        <v>78707.8</v>
      </c>
      <c r="I182" s="24">
        <v>81876.5</v>
      </c>
      <c r="J182" s="24">
        <v>81876.5</v>
      </c>
      <c r="K182" s="18">
        <f t="shared" si="7"/>
        <v>0</v>
      </c>
      <c r="L182" s="24">
        <v>79658.5</v>
      </c>
      <c r="M182" s="18"/>
      <c r="N182" s="24">
        <v>82827.199999999997</v>
      </c>
      <c r="O182" s="24">
        <v>82827.199999999997</v>
      </c>
      <c r="P182" s="18">
        <f t="shared" si="6"/>
        <v>0</v>
      </c>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8"/>
      <c r="GR182" s="28"/>
      <c r="GS182" s="28"/>
      <c r="GT182" s="28"/>
      <c r="GU182" s="28"/>
      <c r="GV182" s="28"/>
      <c r="GW182" s="28"/>
      <c r="GX182" s="28"/>
      <c r="GY182" s="28"/>
      <c r="GZ182" s="28"/>
      <c r="HA182" s="28"/>
      <c r="HB182" s="28"/>
      <c r="HC182" s="28"/>
      <c r="HD182" s="28"/>
      <c r="HE182" s="28"/>
      <c r="HF182" s="28"/>
      <c r="HG182" s="28"/>
      <c r="HH182" s="28"/>
      <c r="HI182" s="28"/>
      <c r="HJ182" s="28"/>
      <c r="HK182" s="28"/>
      <c r="HL182" s="28"/>
      <c r="HM182" s="28"/>
      <c r="HN182" s="28"/>
      <c r="HO182" s="28"/>
      <c r="HP182" s="28"/>
      <c r="HQ182" s="28"/>
      <c r="HR182" s="28"/>
      <c r="HS182" s="28"/>
      <c r="HT182" s="28"/>
      <c r="HU182" s="28"/>
      <c r="HV182" s="28"/>
      <c r="HW182" s="28"/>
      <c r="HX182" s="28"/>
      <c r="HY182" s="28"/>
      <c r="HZ182" s="28"/>
      <c r="IA182" s="28"/>
      <c r="IB182" s="28"/>
      <c r="IC182" s="28"/>
      <c r="ID182" s="28"/>
      <c r="IE182" s="28"/>
      <c r="IF182" s="28"/>
      <c r="IG182" s="28"/>
      <c r="IH182" s="28"/>
      <c r="II182" s="28"/>
      <c r="IJ182" s="28"/>
      <c r="IK182" s="28"/>
      <c r="IL182" s="28"/>
      <c r="IM182" s="28"/>
      <c r="IN182" s="28"/>
      <c r="IO182" s="28"/>
      <c r="IP182" s="28"/>
      <c r="IQ182" s="28"/>
    </row>
    <row r="183" spans="1:251" ht="78.75" x14ac:dyDescent="0.25">
      <c r="A183" s="13" t="s">
        <v>288</v>
      </c>
      <c r="B183" s="35" t="s">
        <v>300</v>
      </c>
      <c r="C183" s="18">
        <v>515.9</v>
      </c>
      <c r="D183" s="18">
        <v>515.9</v>
      </c>
      <c r="E183" s="18">
        <v>515.9</v>
      </c>
      <c r="F183" s="18">
        <f t="shared" si="8"/>
        <v>0</v>
      </c>
      <c r="G183" s="17"/>
      <c r="H183" s="24">
        <v>536.5</v>
      </c>
      <c r="I183" s="24">
        <v>536.5</v>
      </c>
      <c r="J183" s="24">
        <v>536.5</v>
      </c>
      <c r="K183" s="18">
        <f t="shared" si="7"/>
        <v>0</v>
      </c>
      <c r="L183" s="24">
        <v>558</v>
      </c>
      <c r="M183" s="18"/>
      <c r="N183" s="24">
        <v>558</v>
      </c>
      <c r="O183" s="24">
        <v>558</v>
      </c>
      <c r="P183" s="18">
        <f t="shared" si="6"/>
        <v>0</v>
      </c>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8"/>
      <c r="GR183" s="28"/>
      <c r="GS183" s="28"/>
      <c r="GT183" s="28"/>
      <c r="GU183" s="28"/>
      <c r="GV183" s="28"/>
      <c r="GW183" s="28"/>
      <c r="GX183" s="28"/>
      <c r="GY183" s="28"/>
      <c r="GZ183" s="28"/>
      <c r="HA183" s="28"/>
      <c r="HB183" s="28"/>
      <c r="HC183" s="28"/>
      <c r="HD183" s="28"/>
      <c r="HE183" s="28"/>
      <c r="HF183" s="28"/>
      <c r="HG183" s="28"/>
      <c r="HH183" s="28"/>
      <c r="HI183" s="28"/>
      <c r="HJ183" s="28"/>
      <c r="HK183" s="28"/>
      <c r="HL183" s="28"/>
      <c r="HM183" s="28"/>
      <c r="HN183" s="28"/>
      <c r="HO183" s="28"/>
      <c r="HP183" s="28"/>
      <c r="HQ183" s="28"/>
      <c r="HR183" s="28"/>
      <c r="HS183" s="28"/>
      <c r="HT183" s="28"/>
      <c r="HU183" s="28"/>
      <c r="HV183" s="28"/>
      <c r="HW183" s="28"/>
      <c r="HX183" s="28"/>
      <c r="HY183" s="28"/>
      <c r="HZ183" s="28"/>
      <c r="IA183" s="28"/>
      <c r="IB183" s="28"/>
      <c r="IC183" s="28"/>
      <c r="ID183" s="28"/>
      <c r="IE183" s="28"/>
      <c r="IF183" s="28"/>
      <c r="IG183" s="28"/>
      <c r="IH183" s="28"/>
      <c r="II183" s="28"/>
      <c r="IJ183" s="28"/>
      <c r="IK183" s="28"/>
      <c r="IL183" s="28"/>
      <c r="IM183" s="28"/>
      <c r="IN183" s="28"/>
      <c r="IO183" s="28"/>
      <c r="IP183" s="28"/>
      <c r="IQ183" s="28"/>
    </row>
    <row r="184" spans="1:251" ht="78.75" x14ac:dyDescent="0.25">
      <c r="A184" s="13" t="s">
        <v>288</v>
      </c>
      <c r="B184" s="35" t="s">
        <v>301</v>
      </c>
      <c r="C184" s="18">
        <v>27.2</v>
      </c>
      <c r="D184" s="18">
        <v>27.2</v>
      </c>
      <c r="E184" s="18">
        <v>27.2</v>
      </c>
      <c r="F184" s="18">
        <f t="shared" si="8"/>
        <v>0</v>
      </c>
      <c r="G184" s="17"/>
      <c r="H184" s="24">
        <v>27.2</v>
      </c>
      <c r="I184" s="24">
        <v>27.2</v>
      </c>
      <c r="J184" s="24">
        <v>27.2</v>
      </c>
      <c r="K184" s="18">
        <f t="shared" si="7"/>
        <v>0</v>
      </c>
      <c r="L184" s="24">
        <v>27.2</v>
      </c>
      <c r="M184" s="18"/>
      <c r="N184" s="24">
        <v>27.2</v>
      </c>
      <c r="O184" s="24">
        <v>27.2</v>
      </c>
      <c r="P184" s="18">
        <f t="shared" si="6"/>
        <v>0</v>
      </c>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c r="HG184" s="28"/>
      <c r="HH184" s="28"/>
      <c r="HI184" s="28"/>
      <c r="HJ184" s="28"/>
      <c r="HK184" s="28"/>
      <c r="HL184" s="28"/>
      <c r="HM184" s="28"/>
      <c r="HN184" s="28"/>
      <c r="HO184" s="28"/>
      <c r="HP184" s="28"/>
      <c r="HQ184" s="28"/>
      <c r="HR184" s="28"/>
      <c r="HS184" s="28"/>
      <c r="HT184" s="28"/>
      <c r="HU184" s="28"/>
      <c r="HV184" s="28"/>
      <c r="HW184" s="28"/>
      <c r="HX184" s="28"/>
      <c r="HY184" s="28"/>
      <c r="HZ184" s="28"/>
      <c r="IA184" s="28"/>
      <c r="IB184" s="28"/>
      <c r="IC184" s="28"/>
      <c r="ID184" s="28"/>
      <c r="IE184" s="28"/>
      <c r="IF184" s="28"/>
      <c r="IG184" s="28"/>
      <c r="IH184" s="28"/>
      <c r="II184" s="28"/>
      <c r="IJ184" s="28"/>
      <c r="IK184" s="28"/>
      <c r="IL184" s="28"/>
      <c r="IM184" s="28"/>
      <c r="IN184" s="28"/>
      <c r="IO184" s="28"/>
      <c r="IP184" s="28"/>
      <c r="IQ184" s="28"/>
    </row>
    <row r="185" spans="1:251" ht="63" x14ac:dyDescent="0.25">
      <c r="A185" s="13" t="s">
        <v>288</v>
      </c>
      <c r="B185" s="35" t="s">
        <v>302</v>
      </c>
      <c r="C185" s="18">
        <v>83527.8</v>
      </c>
      <c r="D185" s="18">
        <v>87647.5</v>
      </c>
      <c r="E185" s="18">
        <v>87647.5</v>
      </c>
      <c r="F185" s="18">
        <f t="shared" si="8"/>
        <v>0</v>
      </c>
      <c r="G185" s="17"/>
      <c r="H185" s="24">
        <v>84433.8</v>
      </c>
      <c r="I185" s="24">
        <v>88553.5</v>
      </c>
      <c r="J185" s="24">
        <v>88553.5</v>
      </c>
      <c r="K185" s="18">
        <f t="shared" si="7"/>
        <v>0</v>
      </c>
      <c r="L185" s="24">
        <v>84884.9</v>
      </c>
      <c r="M185" s="18"/>
      <c r="N185" s="24">
        <v>89004.6</v>
      </c>
      <c r="O185" s="24">
        <v>89004.6</v>
      </c>
      <c r="P185" s="18">
        <f t="shared" si="6"/>
        <v>0</v>
      </c>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c r="IO185" s="28"/>
      <c r="IP185" s="28"/>
      <c r="IQ185" s="28"/>
    </row>
    <row r="186" spans="1:251" ht="110.25" x14ac:dyDescent="0.25">
      <c r="A186" s="13" t="s">
        <v>288</v>
      </c>
      <c r="B186" s="35" t="s">
        <v>303</v>
      </c>
      <c r="C186" s="18">
        <v>88.2</v>
      </c>
      <c r="D186" s="18">
        <v>88.2</v>
      </c>
      <c r="E186" s="18">
        <v>88.2</v>
      </c>
      <c r="F186" s="18">
        <f t="shared" si="8"/>
        <v>0</v>
      </c>
      <c r="G186" s="17"/>
      <c r="H186" s="24">
        <v>88.2</v>
      </c>
      <c r="I186" s="24">
        <v>88.2</v>
      </c>
      <c r="J186" s="24">
        <v>88.2</v>
      </c>
      <c r="K186" s="18">
        <f t="shared" si="7"/>
        <v>0</v>
      </c>
      <c r="L186" s="24">
        <v>88.2</v>
      </c>
      <c r="M186" s="18"/>
      <c r="N186" s="24">
        <v>88.2</v>
      </c>
      <c r="O186" s="24">
        <v>88.2</v>
      </c>
      <c r="P186" s="18">
        <f t="shared" si="6"/>
        <v>0</v>
      </c>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row>
    <row r="187" spans="1:251" ht="78.75" x14ac:dyDescent="0.25">
      <c r="A187" s="13" t="s">
        <v>288</v>
      </c>
      <c r="B187" s="67" t="s">
        <v>304</v>
      </c>
      <c r="C187" s="18">
        <v>71.8</v>
      </c>
      <c r="D187" s="18">
        <v>71.8</v>
      </c>
      <c r="E187" s="18">
        <v>71.8</v>
      </c>
      <c r="F187" s="18">
        <f t="shared" si="8"/>
        <v>0</v>
      </c>
      <c r="G187" s="17"/>
      <c r="H187" s="24">
        <v>71.8</v>
      </c>
      <c r="I187" s="24">
        <v>71.8</v>
      </c>
      <c r="J187" s="24">
        <v>71.8</v>
      </c>
      <c r="K187" s="18">
        <f t="shared" si="7"/>
        <v>0</v>
      </c>
      <c r="L187" s="24">
        <v>71.8</v>
      </c>
      <c r="M187" s="18"/>
      <c r="N187" s="24">
        <v>71.8</v>
      </c>
      <c r="O187" s="24">
        <v>71.8</v>
      </c>
      <c r="P187" s="18">
        <f t="shared" si="6"/>
        <v>0</v>
      </c>
    </row>
    <row r="188" spans="1:251" ht="94.5" x14ac:dyDescent="0.25">
      <c r="A188" s="13" t="s">
        <v>288</v>
      </c>
      <c r="B188" s="35" t="s">
        <v>305</v>
      </c>
      <c r="C188" s="18"/>
      <c r="D188" s="18">
        <v>0</v>
      </c>
      <c r="E188" s="18">
        <v>8384.5</v>
      </c>
      <c r="F188" s="18">
        <f t="shared" si="8"/>
        <v>8384.5</v>
      </c>
      <c r="G188" s="17"/>
      <c r="H188" s="24"/>
      <c r="I188" s="24">
        <v>0</v>
      </c>
      <c r="J188" s="24">
        <v>9557.9</v>
      </c>
      <c r="K188" s="18">
        <f t="shared" si="7"/>
        <v>9557.9</v>
      </c>
      <c r="L188" s="24"/>
      <c r="M188" s="18"/>
      <c r="N188" s="24">
        <v>0</v>
      </c>
      <c r="O188" s="24">
        <v>10991.9</v>
      </c>
      <c r="P188" s="18">
        <f t="shared" si="6"/>
        <v>10991.9</v>
      </c>
    </row>
    <row r="189" spans="1:251" ht="110.25" x14ac:dyDescent="0.25">
      <c r="A189" s="13" t="s">
        <v>306</v>
      </c>
      <c r="B189" s="35" t="s">
        <v>307</v>
      </c>
      <c r="C189" s="18">
        <v>3882.5</v>
      </c>
      <c r="D189" s="18">
        <v>4180</v>
      </c>
      <c r="E189" s="18">
        <v>4180</v>
      </c>
      <c r="F189" s="18">
        <f t="shared" si="8"/>
        <v>0</v>
      </c>
      <c r="G189" s="17"/>
      <c r="H189" s="18">
        <v>3882.5</v>
      </c>
      <c r="I189" s="18">
        <v>4180</v>
      </c>
      <c r="J189" s="18">
        <v>4180</v>
      </c>
      <c r="K189" s="18">
        <f t="shared" si="7"/>
        <v>0</v>
      </c>
      <c r="L189" s="18">
        <v>3882.5</v>
      </c>
      <c r="M189" s="18"/>
      <c r="N189" s="18">
        <v>4180</v>
      </c>
      <c r="O189" s="18">
        <v>4180</v>
      </c>
      <c r="P189" s="18">
        <f t="shared" si="6"/>
        <v>0</v>
      </c>
    </row>
    <row r="190" spans="1:251" ht="141.75" x14ac:dyDescent="0.25">
      <c r="A190" s="13" t="s">
        <v>306</v>
      </c>
      <c r="B190" s="35" t="s">
        <v>308</v>
      </c>
      <c r="C190" s="68">
        <v>45221</v>
      </c>
      <c r="D190" s="68">
        <v>46622.5</v>
      </c>
      <c r="E190" s="68">
        <v>46622.5</v>
      </c>
      <c r="F190" s="18">
        <f t="shared" si="8"/>
        <v>0</v>
      </c>
      <c r="G190" s="69"/>
      <c r="H190" s="68">
        <v>45221</v>
      </c>
      <c r="I190" s="68">
        <v>46708.2</v>
      </c>
      <c r="J190" s="68">
        <v>46708.2</v>
      </c>
      <c r="K190" s="18">
        <f t="shared" si="7"/>
        <v>0</v>
      </c>
      <c r="L190" s="68">
        <v>45221</v>
      </c>
      <c r="M190" s="18"/>
      <c r="N190" s="68">
        <v>46350.3</v>
      </c>
      <c r="O190" s="68">
        <v>46350.3</v>
      </c>
      <c r="P190" s="18">
        <f t="shared" si="6"/>
        <v>0</v>
      </c>
    </row>
    <row r="191" spans="1:251" ht="94.5" x14ac:dyDescent="0.25">
      <c r="A191" s="13" t="s">
        <v>306</v>
      </c>
      <c r="B191" s="35" t="s">
        <v>309</v>
      </c>
      <c r="C191" s="18">
        <v>845440.4</v>
      </c>
      <c r="D191" s="18">
        <v>852507.5</v>
      </c>
      <c r="E191" s="18">
        <v>852507.5</v>
      </c>
      <c r="F191" s="18">
        <f t="shared" si="8"/>
        <v>0</v>
      </c>
      <c r="G191" s="17"/>
      <c r="H191" s="18">
        <v>845440.4</v>
      </c>
      <c r="I191" s="18">
        <v>852507.5</v>
      </c>
      <c r="J191" s="18">
        <v>852507.5</v>
      </c>
      <c r="K191" s="18">
        <f t="shared" si="7"/>
        <v>0</v>
      </c>
      <c r="L191" s="18">
        <v>845440.4</v>
      </c>
      <c r="M191" s="18"/>
      <c r="N191" s="18">
        <v>852507.5</v>
      </c>
      <c r="O191" s="18">
        <v>852507.5</v>
      </c>
      <c r="P191" s="18">
        <f t="shared" si="6"/>
        <v>0</v>
      </c>
    </row>
    <row r="192" spans="1:251" ht="78.75" x14ac:dyDescent="0.25">
      <c r="A192" s="13" t="s">
        <v>306</v>
      </c>
      <c r="B192" s="35" t="s">
        <v>310</v>
      </c>
      <c r="C192" s="18">
        <v>556523.5</v>
      </c>
      <c r="D192" s="18">
        <v>631560.69999999995</v>
      </c>
      <c r="E192" s="18">
        <v>631560.69999999995</v>
      </c>
      <c r="F192" s="18">
        <f t="shared" si="8"/>
        <v>0</v>
      </c>
      <c r="G192" s="17"/>
      <c r="H192" s="18">
        <v>556523.5</v>
      </c>
      <c r="I192" s="18">
        <v>631560.69999999995</v>
      </c>
      <c r="J192" s="18">
        <v>631560.69999999995</v>
      </c>
      <c r="K192" s="18">
        <f t="shared" si="7"/>
        <v>0</v>
      </c>
      <c r="L192" s="18">
        <v>556523.5</v>
      </c>
      <c r="M192" s="18"/>
      <c r="N192" s="18">
        <v>631560.69999999995</v>
      </c>
      <c r="O192" s="18">
        <v>631560.69999999995</v>
      </c>
      <c r="P192" s="18">
        <f t="shared" si="6"/>
        <v>0</v>
      </c>
    </row>
    <row r="193" spans="1:16" ht="78.75" x14ac:dyDescent="0.25">
      <c r="A193" s="13" t="s">
        <v>306</v>
      </c>
      <c r="B193" s="35" t="s">
        <v>311</v>
      </c>
      <c r="C193" s="18">
        <v>39787.300000000003</v>
      </c>
      <c r="D193" s="18">
        <v>39787.300000000003</v>
      </c>
      <c r="E193" s="18">
        <v>39787.300000000003</v>
      </c>
      <c r="F193" s="18">
        <f t="shared" si="8"/>
        <v>0</v>
      </c>
      <c r="G193" s="17"/>
      <c r="H193" s="18">
        <v>39787.300000000003</v>
      </c>
      <c r="I193" s="18">
        <v>39787.300000000003</v>
      </c>
      <c r="J193" s="18">
        <v>39787.300000000003</v>
      </c>
      <c r="K193" s="18">
        <f t="shared" si="7"/>
        <v>0</v>
      </c>
      <c r="L193" s="18">
        <v>39787.300000000003</v>
      </c>
      <c r="M193" s="18"/>
      <c r="N193" s="18">
        <v>39787.300000000003</v>
      </c>
      <c r="O193" s="18">
        <v>39787.300000000003</v>
      </c>
      <c r="P193" s="18">
        <f t="shared" si="6"/>
        <v>0</v>
      </c>
    </row>
    <row r="194" spans="1:16" ht="47.25" x14ac:dyDescent="0.25">
      <c r="A194" s="13" t="s">
        <v>312</v>
      </c>
      <c r="B194" s="35" t="s">
        <v>313</v>
      </c>
      <c r="C194" s="18">
        <v>98440.1</v>
      </c>
      <c r="D194" s="18">
        <v>98440.1</v>
      </c>
      <c r="E194" s="18">
        <v>98440.1</v>
      </c>
      <c r="F194" s="18">
        <f t="shared" si="8"/>
        <v>0</v>
      </c>
      <c r="G194" s="17"/>
      <c r="H194" s="24">
        <v>99576</v>
      </c>
      <c r="I194" s="24">
        <v>99576</v>
      </c>
      <c r="J194" s="24">
        <v>99576</v>
      </c>
      <c r="K194" s="18">
        <f t="shared" si="7"/>
        <v>0</v>
      </c>
      <c r="L194" s="24">
        <v>100757.2</v>
      </c>
      <c r="M194" s="18"/>
      <c r="N194" s="24">
        <v>100757.2</v>
      </c>
      <c r="O194" s="24">
        <v>100757.2</v>
      </c>
      <c r="P194" s="18">
        <f t="shared" si="6"/>
        <v>0</v>
      </c>
    </row>
    <row r="195" spans="1:16" ht="78.75" x14ac:dyDescent="0.25">
      <c r="A195" s="13" t="s">
        <v>314</v>
      </c>
      <c r="B195" s="35" t="s">
        <v>315</v>
      </c>
      <c r="C195" s="18">
        <v>31774.7</v>
      </c>
      <c r="D195" s="18">
        <v>31774.7</v>
      </c>
      <c r="E195" s="18">
        <v>31774.7</v>
      </c>
      <c r="F195" s="18">
        <f t="shared" si="8"/>
        <v>0</v>
      </c>
      <c r="G195" s="17"/>
      <c r="H195" s="18">
        <v>31774.7</v>
      </c>
      <c r="I195" s="18">
        <v>31774.7</v>
      </c>
      <c r="J195" s="18">
        <v>31774.7</v>
      </c>
      <c r="K195" s="18">
        <f t="shared" si="7"/>
        <v>0</v>
      </c>
      <c r="L195" s="18">
        <v>31774.7</v>
      </c>
      <c r="M195" s="18">
        <v>31774.7</v>
      </c>
      <c r="N195" s="18">
        <v>31774.7</v>
      </c>
      <c r="O195" s="18">
        <v>31774.7</v>
      </c>
      <c r="P195" s="18">
        <f t="shared" si="6"/>
        <v>0</v>
      </c>
    </row>
    <row r="196" spans="1:16" ht="63" x14ac:dyDescent="0.25">
      <c r="A196" s="13" t="s">
        <v>316</v>
      </c>
      <c r="B196" s="35" t="s">
        <v>317</v>
      </c>
      <c r="C196" s="18">
        <v>65478.6</v>
      </c>
      <c r="D196" s="18">
        <v>65478.6</v>
      </c>
      <c r="E196" s="18">
        <v>65478.6</v>
      </c>
      <c r="F196" s="18">
        <f t="shared" si="8"/>
        <v>0</v>
      </c>
      <c r="G196" s="17"/>
      <c r="H196" s="18">
        <v>65478.6</v>
      </c>
      <c r="I196" s="18">
        <v>65478.6</v>
      </c>
      <c r="J196" s="18">
        <v>65478.6</v>
      </c>
      <c r="K196" s="18">
        <f t="shared" si="7"/>
        <v>0</v>
      </c>
      <c r="L196" s="18">
        <v>65478.6</v>
      </c>
      <c r="M196" s="18"/>
      <c r="N196" s="18">
        <v>65478.6</v>
      </c>
      <c r="O196" s="18">
        <v>65478.6</v>
      </c>
      <c r="P196" s="18">
        <f t="shared" si="6"/>
        <v>0</v>
      </c>
    </row>
    <row r="197" spans="1:16" ht="63" x14ac:dyDescent="0.25">
      <c r="A197" s="13" t="s">
        <v>318</v>
      </c>
      <c r="B197" s="35" t="s">
        <v>319</v>
      </c>
      <c r="C197" s="18">
        <v>166.8</v>
      </c>
      <c r="D197" s="18">
        <v>166.8</v>
      </c>
      <c r="E197" s="18">
        <v>166.8</v>
      </c>
      <c r="F197" s="18">
        <f t="shared" si="8"/>
        <v>0</v>
      </c>
      <c r="G197" s="17"/>
      <c r="H197" s="24">
        <v>16.399999999999999</v>
      </c>
      <c r="I197" s="24">
        <v>16.399999999999999</v>
      </c>
      <c r="J197" s="24">
        <v>16.399999999999999</v>
      </c>
      <c r="K197" s="18">
        <f t="shared" si="7"/>
        <v>0</v>
      </c>
      <c r="L197" s="24">
        <v>14.6</v>
      </c>
      <c r="M197" s="18"/>
      <c r="N197" s="24">
        <v>14.6</v>
      </c>
      <c r="O197" s="24">
        <v>14.6</v>
      </c>
      <c r="P197" s="18">
        <f t="shared" si="6"/>
        <v>0</v>
      </c>
    </row>
    <row r="198" spans="1:16" ht="63" x14ac:dyDescent="0.25">
      <c r="A198" s="13" t="s">
        <v>320</v>
      </c>
      <c r="B198" s="35" t="s">
        <v>321</v>
      </c>
      <c r="C198" s="18">
        <v>0</v>
      </c>
      <c r="D198" s="18">
        <v>0</v>
      </c>
      <c r="E198" s="18">
        <v>0</v>
      </c>
      <c r="F198" s="18">
        <f t="shared" si="8"/>
        <v>0</v>
      </c>
      <c r="G198" s="17"/>
      <c r="H198" s="24">
        <v>0</v>
      </c>
      <c r="I198" s="24">
        <v>0</v>
      </c>
      <c r="J198" s="24">
        <v>0</v>
      </c>
      <c r="K198" s="18">
        <f t="shared" si="7"/>
        <v>0</v>
      </c>
      <c r="L198" s="24">
        <v>0</v>
      </c>
      <c r="M198" s="18"/>
      <c r="N198" s="24">
        <v>0</v>
      </c>
      <c r="O198" s="24">
        <v>0</v>
      </c>
      <c r="P198" s="18">
        <f t="shared" si="6"/>
        <v>0</v>
      </c>
    </row>
    <row r="199" spans="1:16" ht="63" x14ac:dyDescent="0.25">
      <c r="A199" s="13" t="s">
        <v>322</v>
      </c>
      <c r="B199" s="35" t="s">
        <v>323</v>
      </c>
      <c r="C199" s="18">
        <v>16268.5</v>
      </c>
      <c r="D199" s="18">
        <v>16268.5</v>
      </c>
      <c r="E199" s="18">
        <v>16268.5</v>
      </c>
      <c r="F199" s="18">
        <f t="shared" si="8"/>
        <v>0</v>
      </c>
      <c r="G199" s="17"/>
      <c r="H199" s="24">
        <v>16919.3</v>
      </c>
      <c r="I199" s="24">
        <v>16919.3</v>
      </c>
      <c r="J199" s="24">
        <v>16919.3</v>
      </c>
      <c r="K199" s="18">
        <f t="shared" si="7"/>
        <v>0</v>
      </c>
      <c r="L199" s="24">
        <v>17596.099999999999</v>
      </c>
      <c r="M199" s="18"/>
      <c r="N199" s="24">
        <v>17596.099999999999</v>
      </c>
      <c r="O199" s="24">
        <v>17596.099999999999</v>
      </c>
      <c r="P199" s="18">
        <f t="shared" si="6"/>
        <v>0</v>
      </c>
    </row>
    <row r="200" spans="1:16" ht="31.5" x14ac:dyDescent="0.25">
      <c r="A200" s="13" t="s">
        <v>324</v>
      </c>
      <c r="B200" s="35" t="s">
        <v>325</v>
      </c>
      <c r="C200" s="18">
        <v>105843.8</v>
      </c>
      <c r="D200" s="18">
        <v>105843.8</v>
      </c>
      <c r="E200" s="18">
        <v>105843.8</v>
      </c>
      <c r="F200" s="18">
        <f t="shared" si="8"/>
        <v>0</v>
      </c>
      <c r="G200" s="17"/>
      <c r="H200" s="24">
        <v>105829.8</v>
      </c>
      <c r="I200" s="24">
        <v>105829.8</v>
      </c>
      <c r="J200" s="24">
        <v>105829.8</v>
      </c>
      <c r="K200" s="18">
        <f t="shared" si="7"/>
        <v>0</v>
      </c>
      <c r="L200" s="24">
        <v>105829.8</v>
      </c>
      <c r="M200" s="18"/>
      <c r="N200" s="24">
        <v>105829.8</v>
      </c>
      <c r="O200" s="24">
        <v>105829.8</v>
      </c>
      <c r="P200" s="18">
        <f t="shared" ref="P200:P217" si="9">O200-N200</f>
        <v>0</v>
      </c>
    </row>
    <row r="201" spans="1:16" ht="63" x14ac:dyDescent="0.25">
      <c r="A201" s="13" t="s">
        <v>326</v>
      </c>
      <c r="B201" s="35" t="s">
        <v>327</v>
      </c>
      <c r="C201" s="18">
        <v>0</v>
      </c>
      <c r="D201" s="18">
        <v>0</v>
      </c>
      <c r="E201" s="18">
        <v>0</v>
      </c>
      <c r="F201" s="18">
        <f t="shared" si="8"/>
        <v>0</v>
      </c>
      <c r="G201" s="17"/>
      <c r="H201" s="24">
        <v>0</v>
      </c>
      <c r="I201" s="24">
        <v>0</v>
      </c>
      <c r="J201" s="24">
        <v>0</v>
      </c>
      <c r="K201" s="18">
        <f t="shared" si="7"/>
        <v>0</v>
      </c>
      <c r="L201" s="24">
        <v>0</v>
      </c>
      <c r="M201" s="18"/>
      <c r="N201" s="24">
        <v>0</v>
      </c>
      <c r="O201" s="24">
        <v>0</v>
      </c>
      <c r="P201" s="18">
        <f t="shared" si="9"/>
        <v>0</v>
      </c>
    </row>
    <row r="202" spans="1:16" ht="94.5" x14ac:dyDescent="0.25">
      <c r="A202" s="13" t="s">
        <v>328</v>
      </c>
      <c r="B202" s="35" t="s">
        <v>329</v>
      </c>
      <c r="C202" s="18">
        <v>0</v>
      </c>
      <c r="D202" s="18">
        <v>0</v>
      </c>
      <c r="E202" s="18">
        <v>0</v>
      </c>
      <c r="F202" s="18">
        <f t="shared" si="8"/>
        <v>0</v>
      </c>
      <c r="G202" s="17"/>
      <c r="H202" s="24">
        <v>0</v>
      </c>
      <c r="I202" s="24">
        <v>0</v>
      </c>
      <c r="J202" s="24">
        <v>0</v>
      </c>
      <c r="K202" s="18">
        <f t="shared" ref="K202:K217" si="10">J202-I202</f>
        <v>0</v>
      </c>
      <c r="L202" s="24">
        <v>0</v>
      </c>
      <c r="M202" s="18"/>
      <c r="N202" s="24">
        <v>0</v>
      </c>
      <c r="O202" s="24">
        <v>0</v>
      </c>
      <c r="P202" s="18">
        <f t="shared" si="9"/>
        <v>0</v>
      </c>
    </row>
    <row r="203" spans="1:16" ht="47.25" x14ac:dyDescent="0.25">
      <c r="A203" s="13" t="s">
        <v>330</v>
      </c>
      <c r="B203" s="35" t="s">
        <v>331</v>
      </c>
      <c r="C203" s="18">
        <v>26098.6</v>
      </c>
      <c r="D203" s="18">
        <v>26098.6</v>
      </c>
      <c r="E203" s="18">
        <v>17714.099999999999</v>
      </c>
      <c r="F203" s="18">
        <f t="shared" si="8"/>
        <v>-8384.5</v>
      </c>
      <c r="G203" s="17"/>
      <c r="H203" s="24">
        <v>27532.6</v>
      </c>
      <c r="I203" s="24">
        <v>27532.6</v>
      </c>
      <c r="J203" s="24">
        <v>17974.7</v>
      </c>
      <c r="K203" s="18">
        <f t="shared" si="10"/>
        <v>-9557.8999999999978</v>
      </c>
      <c r="L203" s="24">
        <v>28966.6</v>
      </c>
      <c r="M203" s="18"/>
      <c r="N203" s="24">
        <v>28966.6</v>
      </c>
      <c r="O203" s="24">
        <v>17974.7</v>
      </c>
      <c r="P203" s="18">
        <f t="shared" si="9"/>
        <v>-10991.899999999998</v>
      </c>
    </row>
    <row r="204" spans="1:16" ht="31.5" x14ac:dyDescent="0.25">
      <c r="A204" s="13" t="s">
        <v>332</v>
      </c>
      <c r="B204" s="35" t="s">
        <v>333</v>
      </c>
      <c r="C204" s="18">
        <v>5109.8</v>
      </c>
      <c r="D204" s="18">
        <v>5109.8</v>
      </c>
      <c r="E204" s="18">
        <v>5109.8</v>
      </c>
      <c r="F204" s="18">
        <f t="shared" ref="F204:F217" si="11">E204-D204</f>
        <v>0</v>
      </c>
      <c r="G204" s="17"/>
      <c r="H204" s="24">
        <v>4687.8999999999996</v>
      </c>
      <c r="I204" s="24">
        <v>4687.8999999999996</v>
      </c>
      <c r="J204" s="24">
        <v>4687.8999999999996</v>
      </c>
      <c r="K204" s="18">
        <f t="shared" si="10"/>
        <v>0</v>
      </c>
      <c r="L204" s="24">
        <v>4919.8999999999996</v>
      </c>
      <c r="M204" s="18"/>
      <c r="N204" s="24">
        <v>4919.8999999999996</v>
      </c>
      <c r="O204" s="24">
        <v>4919.8999999999996</v>
      </c>
      <c r="P204" s="18">
        <f t="shared" si="9"/>
        <v>0</v>
      </c>
    </row>
    <row r="205" spans="1:16" ht="47.25" x14ac:dyDescent="0.25">
      <c r="A205" s="70" t="s">
        <v>334</v>
      </c>
      <c r="B205" s="67" t="s">
        <v>335</v>
      </c>
      <c r="C205" s="18">
        <v>149.6</v>
      </c>
      <c r="D205" s="18">
        <v>161.30000000000001</v>
      </c>
      <c r="E205" s="18">
        <v>161.30000000000001</v>
      </c>
      <c r="F205" s="18">
        <f t="shared" si="11"/>
        <v>0</v>
      </c>
      <c r="G205" s="17"/>
      <c r="H205" s="18">
        <v>149.6</v>
      </c>
      <c r="I205" s="18">
        <v>161.30000000000001</v>
      </c>
      <c r="J205" s="18">
        <v>161.30000000000001</v>
      </c>
      <c r="K205" s="18">
        <f t="shared" si="10"/>
        <v>0</v>
      </c>
      <c r="L205" s="18">
        <v>149.6</v>
      </c>
      <c r="M205" s="17"/>
      <c r="N205" s="18">
        <v>161.30000000000001</v>
      </c>
      <c r="O205" s="18">
        <v>161.30000000000001</v>
      </c>
      <c r="P205" s="18">
        <f t="shared" si="9"/>
        <v>0</v>
      </c>
    </row>
    <row r="206" spans="1:16" ht="19.5" customHeight="1" x14ac:dyDescent="0.25">
      <c r="A206" s="15" t="s">
        <v>336</v>
      </c>
      <c r="B206" s="16" t="s">
        <v>337</v>
      </c>
      <c r="C206" s="17">
        <f>SUM(C207:C212)</f>
        <v>78428.600000000006</v>
      </c>
      <c r="D206" s="17">
        <f t="shared" ref="D206:E206" si="12">SUM(D207:D212)</f>
        <v>78428.600000000006</v>
      </c>
      <c r="E206" s="17">
        <f t="shared" si="12"/>
        <v>82230.100000000006</v>
      </c>
      <c r="F206" s="18">
        <f t="shared" si="11"/>
        <v>3801.5</v>
      </c>
      <c r="G206" s="17"/>
      <c r="H206" s="17">
        <f t="shared" ref="H206:O206" si="13">SUM(H207:H212)</f>
        <v>78778.600000000006</v>
      </c>
      <c r="I206" s="17">
        <f t="shared" si="13"/>
        <v>78778.600000000006</v>
      </c>
      <c r="J206" s="17">
        <f t="shared" si="13"/>
        <v>78778.600000000006</v>
      </c>
      <c r="K206" s="18">
        <f t="shared" si="10"/>
        <v>0</v>
      </c>
      <c r="L206" s="17">
        <f t="shared" si="13"/>
        <v>87074.4</v>
      </c>
      <c r="M206" s="17">
        <f t="shared" si="13"/>
        <v>0</v>
      </c>
      <c r="N206" s="17">
        <f t="shared" si="13"/>
        <v>87074.4</v>
      </c>
      <c r="O206" s="17">
        <f t="shared" si="13"/>
        <v>87074.4</v>
      </c>
      <c r="P206" s="18">
        <f t="shared" si="9"/>
        <v>0</v>
      </c>
    </row>
    <row r="207" spans="1:16" ht="47.25" x14ac:dyDescent="0.25">
      <c r="A207" s="13" t="s">
        <v>338</v>
      </c>
      <c r="B207" s="58" t="s">
        <v>339</v>
      </c>
      <c r="C207" s="18">
        <v>0</v>
      </c>
      <c r="D207" s="18">
        <v>0</v>
      </c>
      <c r="E207" s="18">
        <v>703</v>
      </c>
      <c r="F207" s="18">
        <f t="shared" si="11"/>
        <v>703</v>
      </c>
      <c r="G207" s="18" t="s">
        <v>203</v>
      </c>
      <c r="H207" s="17"/>
      <c r="I207" s="17"/>
      <c r="J207" s="17"/>
      <c r="K207" s="18">
        <f t="shared" si="10"/>
        <v>0</v>
      </c>
      <c r="L207" s="17"/>
      <c r="M207" s="18"/>
      <c r="N207" s="18">
        <v>0</v>
      </c>
      <c r="O207" s="18">
        <v>0</v>
      </c>
      <c r="P207" s="18">
        <f t="shared" si="9"/>
        <v>0</v>
      </c>
    </row>
    <row r="208" spans="1:16" ht="47.25" x14ac:dyDescent="0.25">
      <c r="A208" s="13" t="s">
        <v>338</v>
      </c>
      <c r="B208" s="58" t="s">
        <v>340</v>
      </c>
      <c r="C208" s="18"/>
      <c r="D208" s="18">
        <v>0</v>
      </c>
      <c r="E208" s="18">
        <v>2050.4</v>
      </c>
      <c r="F208" s="18">
        <f t="shared" si="11"/>
        <v>2050.4</v>
      </c>
      <c r="G208" s="18" t="s">
        <v>203</v>
      </c>
      <c r="H208" s="17"/>
      <c r="I208" s="17"/>
      <c r="J208" s="17"/>
      <c r="K208" s="18">
        <v>0</v>
      </c>
      <c r="L208" s="17"/>
      <c r="M208" s="18"/>
      <c r="N208" s="18">
        <v>0</v>
      </c>
      <c r="O208" s="18">
        <v>0</v>
      </c>
      <c r="P208" s="18">
        <v>0</v>
      </c>
    </row>
    <row r="209" spans="1:16" ht="94.5" x14ac:dyDescent="0.25">
      <c r="A209" s="13" t="s">
        <v>341</v>
      </c>
      <c r="B209" s="58" t="s">
        <v>342</v>
      </c>
      <c r="C209" s="18">
        <v>0</v>
      </c>
      <c r="D209" s="18">
        <v>0</v>
      </c>
      <c r="E209" s="18">
        <v>1048.0999999999999</v>
      </c>
      <c r="F209" s="18">
        <f t="shared" si="11"/>
        <v>1048.0999999999999</v>
      </c>
      <c r="G209" s="18" t="s">
        <v>203</v>
      </c>
      <c r="H209" s="17"/>
      <c r="I209" s="17"/>
      <c r="J209" s="17"/>
      <c r="K209" s="18">
        <f t="shared" si="10"/>
        <v>0</v>
      </c>
      <c r="L209" s="17"/>
      <c r="M209" s="18"/>
      <c r="N209" s="18">
        <v>0</v>
      </c>
      <c r="O209" s="18">
        <v>0</v>
      </c>
      <c r="P209" s="18">
        <f t="shared" si="9"/>
        <v>0</v>
      </c>
    </row>
    <row r="210" spans="1:16" ht="63" x14ac:dyDescent="0.25">
      <c r="A210" s="13" t="s">
        <v>341</v>
      </c>
      <c r="B210" s="67" t="s">
        <v>343</v>
      </c>
      <c r="C210" s="18">
        <v>0</v>
      </c>
      <c r="D210" s="18">
        <v>0</v>
      </c>
      <c r="E210" s="18">
        <v>0</v>
      </c>
      <c r="F210" s="18">
        <f t="shared" si="11"/>
        <v>0</v>
      </c>
      <c r="G210" s="17"/>
      <c r="H210" s="24">
        <v>350</v>
      </c>
      <c r="I210" s="24">
        <v>350</v>
      </c>
      <c r="J210" s="24">
        <v>350</v>
      </c>
      <c r="K210" s="18">
        <f t="shared" si="10"/>
        <v>0</v>
      </c>
      <c r="L210" s="24">
        <v>0</v>
      </c>
      <c r="M210" s="18"/>
      <c r="N210" s="24">
        <v>0</v>
      </c>
      <c r="O210" s="24">
        <v>0</v>
      </c>
      <c r="P210" s="18">
        <f t="shared" si="9"/>
        <v>0</v>
      </c>
    </row>
    <row r="211" spans="1:16" ht="78.75" x14ac:dyDescent="0.25">
      <c r="A211" s="13" t="s">
        <v>341</v>
      </c>
      <c r="B211" s="67" t="s">
        <v>344</v>
      </c>
      <c r="C211" s="18">
        <v>0</v>
      </c>
      <c r="D211" s="18">
        <v>0</v>
      </c>
      <c r="E211" s="18">
        <v>0</v>
      </c>
      <c r="F211" s="18">
        <f t="shared" si="11"/>
        <v>0</v>
      </c>
      <c r="G211" s="17"/>
      <c r="H211" s="24">
        <v>0</v>
      </c>
      <c r="I211" s="24">
        <v>0</v>
      </c>
      <c r="J211" s="24">
        <v>0</v>
      </c>
      <c r="K211" s="18">
        <f t="shared" si="10"/>
        <v>0</v>
      </c>
      <c r="L211" s="24">
        <v>2000</v>
      </c>
      <c r="M211" s="18"/>
      <c r="N211" s="24">
        <v>2000</v>
      </c>
      <c r="O211" s="24">
        <v>2000</v>
      </c>
      <c r="P211" s="18">
        <f t="shared" si="9"/>
        <v>0</v>
      </c>
    </row>
    <row r="212" spans="1:16" ht="70.5" customHeight="1" x14ac:dyDescent="0.25">
      <c r="A212" s="13" t="s">
        <v>345</v>
      </c>
      <c r="B212" s="67" t="s">
        <v>346</v>
      </c>
      <c r="C212" s="18">
        <v>78428.600000000006</v>
      </c>
      <c r="D212" s="18">
        <v>78428.600000000006</v>
      </c>
      <c r="E212" s="18">
        <v>78428.600000000006</v>
      </c>
      <c r="F212" s="18">
        <f>E212-D212</f>
        <v>0</v>
      </c>
      <c r="G212" s="17"/>
      <c r="H212" s="24">
        <v>78428.600000000006</v>
      </c>
      <c r="I212" s="24">
        <v>78428.600000000006</v>
      </c>
      <c r="J212" s="24">
        <v>78428.600000000006</v>
      </c>
      <c r="K212" s="18">
        <f t="shared" si="10"/>
        <v>0</v>
      </c>
      <c r="L212" s="24">
        <v>85074.4</v>
      </c>
      <c r="M212" s="18"/>
      <c r="N212" s="24">
        <v>85074.4</v>
      </c>
      <c r="O212" s="24">
        <v>85074.4</v>
      </c>
      <c r="P212" s="18">
        <f t="shared" si="9"/>
        <v>0</v>
      </c>
    </row>
    <row r="213" spans="1:16" ht="31.5" x14ac:dyDescent="0.25">
      <c r="A213" s="15" t="s">
        <v>347</v>
      </c>
      <c r="B213" s="16" t="s">
        <v>348</v>
      </c>
      <c r="C213" s="17">
        <v>0</v>
      </c>
      <c r="D213" s="17">
        <v>0</v>
      </c>
      <c r="E213" s="17">
        <v>0</v>
      </c>
      <c r="F213" s="18">
        <f t="shared" si="11"/>
        <v>0</v>
      </c>
      <c r="G213" s="17"/>
      <c r="H213" s="17">
        <v>0</v>
      </c>
      <c r="I213" s="17">
        <v>0</v>
      </c>
      <c r="J213" s="17">
        <v>0</v>
      </c>
      <c r="K213" s="18">
        <f t="shared" si="10"/>
        <v>0</v>
      </c>
      <c r="L213" s="17">
        <v>0</v>
      </c>
      <c r="M213" s="18"/>
      <c r="N213" s="17">
        <v>0</v>
      </c>
      <c r="O213" s="17">
        <v>0</v>
      </c>
      <c r="P213" s="18">
        <f t="shared" si="9"/>
        <v>0</v>
      </c>
    </row>
    <row r="214" spans="1:16" ht="15.75" x14ac:dyDescent="0.25">
      <c r="A214" s="15" t="s">
        <v>349</v>
      </c>
      <c r="B214" s="16" t="s">
        <v>350</v>
      </c>
      <c r="C214" s="46">
        <v>0</v>
      </c>
      <c r="D214" s="46">
        <f>SUM(D215)</f>
        <v>0</v>
      </c>
      <c r="E214" s="46">
        <f>SUM(E215)</f>
        <v>1</v>
      </c>
      <c r="F214" s="18">
        <f t="shared" si="11"/>
        <v>1</v>
      </c>
      <c r="G214" s="17"/>
      <c r="H214" s="46">
        <v>0</v>
      </c>
      <c r="I214" s="46">
        <v>0</v>
      </c>
      <c r="J214" s="46">
        <v>0</v>
      </c>
      <c r="K214" s="18">
        <f t="shared" si="10"/>
        <v>0</v>
      </c>
      <c r="L214" s="46">
        <v>0</v>
      </c>
      <c r="M214" s="18"/>
      <c r="N214" s="46">
        <v>0</v>
      </c>
      <c r="O214" s="46">
        <v>0</v>
      </c>
      <c r="P214" s="18">
        <f t="shared" si="9"/>
        <v>0</v>
      </c>
    </row>
    <row r="215" spans="1:16" ht="94.5" x14ac:dyDescent="0.25">
      <c r="A215" s="44" t="s">
        <v>351</v>
      </c>
      <c r="B215" s="35" t="s">
        <v>352</v>
      </c>
      <c r="C215" s="46"/>
      <c r="D215" s="24">
        <v>0</v>
      </c>
      <c r="E215" s="24">
        <v>1</v>
      </c>
      <c r="F215" s="18">
        <f t="shared" si="11"/>
        <v>1</v>
      </c>
      <c r="G215" s="18" t="s">
        <v>353</v>
      </c>
      <c r="H215" s="46"/>
      <c r="I215" s="24">
        <v>0</v>
      </c>
      <c r="J215" s="24">
        <v>0</v>
      </c>
      <c r="K215" s="18">
        <f t="shared" si="10"/>
        <v>0</v>
      </c>
      <c r="L215" s="24"/>
      <c r="M215" s="18"/>
      <c r="N215" s="24">
        <v>0</v>
      </c>
      <c r="O215" s="24">
        <v>0</v>
      </c>
      <c r="P215" s="18">
        <f t="shared" si="9"/>
        <v>0</v>
      </c>
    </row>
    <row r="216" spans="1:16" ht="15.75" x14ac:dyDescent="0.25">
      <c r="A216" s="15" t="s">
        <v>354</v>
      </c>
      <c r="B216" s="16" t="s">
        <v>355</v>
      </c>
      <c r="C216" s="17">
        <f>C108+C213+C214</f>
        <v>5384049.3999999994</v>
      </c>
      <c r="D216" s="17">
        <f>D108+D213+D214</f>
        <v>5257573.3</v>
      </c>
      <c r="E216" s="17">
        <f>E108+E213+E214</f>
        <v>5489189.7999999989</v>
      </c>
      <c r="F216" s="18">
        <f t="shared" si="11"/>
        <v>231616.49999999907</v>
      </c>
      <c r="G216" s="17"/>
      <c r="H216" s="17">
        <f>H108+H213+H214</f>
        <v>3672766.1</v>
      </c>
      <c r="I216" s="17">
        <f>I108+I213+I214</f>
        <v>3797607.1999999997</v>
      </c>
      <c r="J216" s="17">
        <f>J108+J213+J214</f>
        <v>3798507.3999999994</v>
      </c>
      <c r="K216" s="18">
        <f t="shared" si="10"/>
        <v>900.1999999997206</v>
      </c>
      <c r="L216" s="17">
        <f>L108+L213+L214</f>
        <v>3878251.7</v>
      </c>
      <c r="M216" s="18"/>
      <c r="N216" s="17">
        <f>N108+N213+N214</f>
        <v>3978429.7</v>
      </c>
      <c r="O216" s="17">
        <f>O108+O213+O214</f>
        <v>3978429.7</v>
      </c>
      <c r="P216" s="18">
        <f t="shared" si="9"/>
        <v>0</v>
      </c>
    </row>
    <row r="217" spans="1:16" ht="15.75" x14ac:dyDescent="0.25">
      <c r="A217" s="71" t="s">
        <v>356</v>
      </c>
      <c r="B217" s="71"/>
      <c r="C217" s="17">
        <f>C216+C107</f>
        <v>7305619.3999999994</v>
      </c>
      <c r="D217" s="17">
        <f>D216+D107</f>
        <v>7179143.2999999998</v>
      </c>
      <c r="E217" s="17">
        <f>E216+E107</f>
        <v>7411580.5999999987</v>
      </c>
      <c r="F217" s="18">
        <f t="shared" si="11"/>
        <v>232437.29999999888</v>
      </c>
      <c r="G217" s="17"/>
      <c r="H217" s="17">
        <f>H216+H107</f>
        <v>5667984.9000000004</v>
      </c>
      <c r="I217" s="17">
        <f>I216+I107</f>
        <v>5792826</v>
      </c>
      <c r="J217" s="17">
        <f>J216+J107</f>
        <v>5793726.1999999993</v>
      </c>
      <c r="K217" s="18">
        <f t="shared" si="10"/>
        <v>900.19999999925494</v>
      </c>
      <c r="L217" s="17">
        <f>L216+L107</f>
        <v>5968678.5</v>
      </c>
      <c r="M217" s="18"/>
      <c r="N217" s="17">
        <f>N216+N107</f>
        <v>6068856.5</v>
      </c>
      <c r="O217" s="17">
        <f>O216+O107</f>
        <v>6068856.5</v>
      </c>
      <c r="P217" s="18">
        <f t="shared" si="9"/>
        <v>0</v>
      </c>
    </row>
    <row r="218" spans="1:16" x14ac:dyDescent="0.25">
      <c r="M218" s="74"/>
      <c r="N218" s="74"/>
      <c r="O218" s="74"/>
      <c r="P218" s="74"/>
    </row>
    <row r="219" spans="1:16" x14ac:dyDescent="0.25">
      <c r="M219" s="74"/>
      <c r="N219" s="74"/>
      <c r="O219" s="74"/>
      <c r="P219" s="74"/>
    </row>
    <row r="220" spans="1:16" x14ac:dyDescent="0.25">
      <c r="M220" s="74"/>
      <c r="N220" s="74"/>
      <c r="O220" s="74"/>
      <c r="P220" s="74"/>
    </row>
    <row r="221" spans="1:16" x14ac:dyDescent="0.25">
      <c r="M221" s="74"/>
      <c r="N221" s="74"/>
      <c r="O221" s="74"/>
      <c r="P221" s="74"/>
    </row>
    <row r="222" spans="1:16" x14ac:dyDescent="0.25">
      <c r="M222" s="74"/>
      <c r="N222" s="74"/>
      <c r="O222" s="74"/>
      <c r="P222" s="74"/>
    </row>
    <row r="223" spans="1:16" x14ac:dyDescent="0.25">
      <c r="M223" s="74"/>
      <c r="N223" s="74"/>
      <c r="O223" s="74"/>
      <c r="P223" s="74"/>
    </row>
    <row r="224" spans="1:16" x14ac:dyDescent="0.25">
      <c r="M224" s="74"/>
      <c r="N224" s="74"/>
      <c r="O224" s="74"/>
      <c r="P224" s="74"/>
    </row>
    <row r="225" spans="13:16" x14ac:dyDescent="0.25">
      <c r="M225" s="74"/>
      <c r="N225" s="74"/>
      <c r="O225" s="74"/>
      <c r="P225" s="74"/>
    </row>
    <row r="226" spans="13:16" x14ac:dyDescent="0.25">
      <c r="M226" s="74"/>
      <c r="N226" s="74"/>
      <c r="O226" s="74"/>
      <c r="P226" s="74"/>
    </row>
    <row r="227" spans="13:16" x14ac:dyDescent="0.25">
      <c r="M227" s="74"/>
      <c r="N227" s="74"/>
      <c r="O227" s="74"/>
      <c r="P227" s="74"/>
    </row>
    <row r="228" spans="13:16" x14ac:dyDescent="0.25">
      <c r="M228" s="74"/>
      <c r="N228" s="74"/>
      <c r="O228" s="74"/>
      <c r="P228" s="74"/>
    </row>
    <row r="229" spans="13:16" x14ac:dyDescent="0.25">
      <c r="M229" s="74"/>
      <c r="N229" s="74"/>
      <c r="O229" s="74"/>
      <c r="P229" s="74"/>
    </row>
    <row r="230" spans="13:16" x14ac:dyDescent="0.25">
      <c r="M230" s="74"/>
      <c r="N230" s="74"/>
      <c r="O230" s="74"/>
      <c r="P230" s="74"/>
    </row>
    <row r="231" spans="13:16" x14ac:dyDescent="0.25">
      <c r="M231" s="74"/>
      <c r="N231" s="74"/>
      <c r="O231" s="74"/>
      <c r="P231" s="74"/>
    </row>
    <row r="232" spans="13:16" x14ac:dyDescent="0.25">
      <c r="M232" s="74"/>
      <c r="N232" s="74"/>
      <c r="O232" s="74"/>
      <c r="P232" s="74"/>
    </row>
    <row r="233" spans="13:16" x14ac:dyDescent="0.25">
      <c r="M233" s="74"/>
      <c r="N233" s="74"/>
      <c r="O233" s="74"/>
      <c r="P233" s="74"/>
    </row>
    <row r="234" spans="13:16" x14ac:dyDescent="0.25">
      <c r="M234" s="74"/>
      <c r="N234" s="74"/>
      <c r="O234" s="74"/>
      <c r="P234" s="74"/>
    </row>
    <row r="235" spans="13:16" x14ac:dyDescent="0.25">
      <c r="M235" s="74"/>
      <c r="N235" s="74"/>
      <c r="O235" s="74"/>
      <c r="P235" s="74"/>
    </row>
    <row r="236" spans="13:16" x14ac:dyDescent="0.25">
      <c r="M236" s="74"/>
      <c r="N236" s="74"/>
      <c r="O236" s="74"/>
      <c r="P236" s="74"/>
    </row>
    <row r="237" spans="13:16" x14ac:dyDescent="0.25">
      <c r="M237" s="74"/>
      <c r="N237" s="74"/>
      <c r="O237" s="74"/>
      <c r="P237" s="74"/>
    </row>
    <row r="238" spans="13:16" x14ac:dyDescent="0.25">
      <c r="M238" s="74"/>
      <c r="N238" s="74"/>
      <c r="O238" s="74"/>
      <c r="P238" s="74"/>
    </row>
    <row r="239" spans="13:16" x14ac:dyDescent="0.25">
      <c r="M239" s="74"/>
      <c r="N239" s="74"/>
      <c r="O239" s="74"/>
      <c r="P239" s="74"/>
    </row>
    <row r="240" spans="13:16" x14ac:dyDescent="0.25">
      <c r="M240" s="74"/>
      <c r="N240" s="74"/>
      <c r="O240" s="74"/>
      <c r="P240" s="74"/>
    </row>
    <row r="241" spans="13:16" x14ac:dyDescent="0.25">
      <c r="M241" s="74"/>
      <c r="N241" s="74"/>
      <c r="O241" s="74"/>
      <c r="P241" s="74"/>
    </row>
    <row r="242" spans="13:16" x14ac:dyDescent="0.25">
      <c r="M242" s="74"/>
      <c r="N242" s="74"/>
      <c r="O242" s="74"/>
      <c r="P242" s="74"/>
    </row>
    <row r="243" spans="13:16" x14ac:dyDescent="0.25">
      <c r="M243" s="74"/>
      <c r="N243" s="74"/>
      <c r="O243" s="74"/>
      <c r="P243" s="74"/>
    </row>
    <row r="244" spans="13:16" x14ac:dyDescent="0.25">
      <c r="M244" s="74"/>
      <c r="N244" s="74"/>
      <c r="O244" s="74"/>
      <c r="P244" s="74"/>
    </row>
    <row r="245" spans="13:16" x14ac:dyDescent="0.25">
      <c r="M245" s="74"/>
      <c r="N245" s="74"/>
      <c r="O245" s="74"/>
      <c r="P245" s="74"/>
    </row>
    <row r="246" spans="13:16" x14ac:dyDescent="0.25">
      <c r="M246" s="74"/>
      <c r="N246" s="74"/>
      <c r="O246" s="74"/>
      <c r="P246" s="74"/>
    </row>
    <row r="247" spans="13:16" x14ac:dyDescent="0.25">
      <c r="M247" s="74"/>
      <c r="N247" s="74"/>
      <c r="O247" s="74"/>
      <c r="P247" s="74"/>
    </row>
    <row r="248" spans="13:16" x14ac:dyDescent="0.25">
      <c r="M248" s="74"/>
      <c r="N248" s="74"/>
      <c r="O248" s="74"/>
      <c r="P248" s="74"/>
    </row>
    <row r="249" spans="13:16" x14ac:dyDescent="0.25">
      <c r="M249" s="74"/>
      <c r="N249" s="74"/>
      <c r="O249" s="74"/>
      <c r="P249" s="74"/>
    </row>
    <row r="250" spans="13:16" x14ac:dyDescent="0.25">
      <c r="M250" s="74"/>
      <c r="N250" s="74"/>
      <c r="O250" s="74"/>
      <c r="P250" s="74"/>
    </row>
    <row r="251" spans="13:16" x14ac:dyDescent="0.25">
      <c r="M251" s="74"/>
      <c r="N251" s="74"/>
      <c r="O251" s="74"/>
      <c r="P251" s="74"/>
    </row>
    <row r="252" spans="13:16" x14ac:dyDescent="0.25">
      <c r="M252" s="74"/>
      <c r="N252" s="74"/>
      <c r="O252" s="74"/>
      <c r="P252" s="74"/>
    </row>
    <row r="253" spans="13:16" x14ac:dyDescent="0.25">
      <c r="M253" s="74"/>
      <c r="N253" s="74"/>
      <c r="O253" s="74"/>
      <c r="P253" s="74"/>
    </row>
    <row r="254" spans="13:16" x14ac:dyDescent="0.25">
      <c r="M254" s="74"/>
      <c r="N254" s="74"/>
      <c r="O254" s="74"/>
      <c r="P254" s="74"/>
    </row>
    <row r="255" spans="13:16" x14ac:dyDescent="0.25">
      <c r="M255" s="74"/>
      <c r="N255" s="74"/>
      <c r="O255" s="74"/>
      <c r="P255" s="74"/>
    </row>
    <row r="256" spans="13:16" x14ac:dyDescent="0.25">
      <c r="M256" s="74"/>
      <c r="N256" s="74"/>
      <c r="O256" s="74"/>
      <c r="P256" s="74"/>
    </row>
    <row r="257" spans="13:16" x14ac:dyDescent="0.25">
      <c r="M257" s="74"/>
      <c r="N257" s="74"/>
      <c r="O257" s="74"/>
      <c r="P257" s="74"/>
    </row>
    <row r="258" spans="13:16" x14ac:dyDescent="0.25">
      <c r="M258" s="74"/>
      <c r="N258" s="74"/>
      <c r="O258" s="74"/>
      <c r="P258" s="74"/>
    </row>
    <row r="259" spans="13:16" x14ac:dyDescent="0.25">
      <c r="M259" s="74"/>
      <c r="N259" s="74"/>
      <c r="O259" s="74"/>
      <c r="P259" s="74"/>
    </row>
    <row r="260" spans="13:16" x14ac:dyDescent="0.25">
      <c r="M260" s="74"/>
      <c r="N260" s="74"/>
      <c r="O260" s="74"/>
      <c r="P260" s="74"/>
    </row>
    <row r="261" spans="13:16" x14ac:dyDescent="0.25">
      <c r="M261" s="74"/>
      <c r="N261" s="74"/>
      <c r="O261" s="74"/>
      <c r="P261" s="74"/>
    </row>
    <row r="262" spans="13:16" x14ac:dyDescent="0.25">
      <c r="M262" s="74"/>
      <c r="N262" s="74"/>
      <c r="O262" s="74"/>
      <c r="P262" s="74"/>
    </row>
    <row r="263" spans="13:16" x14ac:dyDescent="0.25">
      <c r="M263" s="74"/>
      <c r="N263" s="74"/>
      <c r="O263" s="74"/>
      <c r="P263" s="74"/>
    </row>
    <row r="264" spans="13:16" x14ac:dyDescent="0.25">
      <c r="M264" s="74"/>
      <c r="N264" s="74"/>
      <c r="O264" s="74"/>
      <c r="P264" s="74"/>
    </row>
    <row r="265" spans="13:16" x14ac:dyDescent="0.25">
      <c r="M265" s="74"/>
      <c r="N265" s="74"/>
      <c r="O265" s="74"/>
      <c r="P265" s="74"/>
    </row>
    <row r="266" spans="13:16" x14ac:dyDescent="0.25">
      <c r="M266" s="74"/>
      <c r="N266" s="74"/>
      <c r="O266" s="74"/>
      <c r="P266" s="74"/>
    </row>
    <row r="267" spans="13:16" x14ac:dyDescent="0.25">
      <c r="M267" s="74"/>
      <c r="N267" s="74"/>
      <c r="O267" s="74"/>
      <c r="P267" s="74"/>
    </row>
    <row r="268" spans="13:16" x14ac:dyDescent="0.25">
      <c r="M268" s="74"/>
      <c r="N268" s="74"/>
      <c r="O268" s="74"/>
      <c r="P268" s="74"/>
    </row>
    <row r="269" spans="13:16" x14ac:dyDescent="0.25">
      <c r="M269" s="74"/>
      <c r="N269" s="74"/>
      <c r="O269" s="74"/>
      <c r="P269" s="74"/>
    </row>
    <row r="270" spans="13:16" x14ac:dyDescent="0.25">
      <c r="M270" s="74"/>
      <c r="N270" s="74"/>
      <c r="O270" s="74"/>
      <c r="P270" s="74"/>
    </row>
    <row r="271" spans="13:16" x14ac:dyDescent="0.25">
      <c r="M271" s="74"/>
      <c r="N271" s="74"/>
      <c r="O271" s="74"/>
      <c r="P271" s="74"/>
    </row>
    <row r="272" spans="13:16" x14ac:dyDescent="0.25">
      <c r="M272" s="74"/>
      <c r="N272" s="74"/>
      <c r="O272" s="74"/>
      <c r="P272" s="74"/>
    </row>
    <row r="273" spans="13:16" x14ac:dyDescent="0.25">
      <c r="M273" s="74"/>
      <c r="N273" s="74"/>
      <c r="O273" s="74"/>
      <c r="P273" s="74"/>
    </row>
    <row r="274" spans="13:16" x14ac:dyDescent="0.25">
      <c r="M274" s="74"/>
      <c r="N274" s="74"/>
      <c r="O274" s="74"/>
      <c r="P274" s="74"/>
    </row>
    <row r="275" spans="13:16" x14ac:dyDescent="0.25">
      <c r="M275" s="74"/>
      <c r="N275" s="74"/>
      <c r="O275" s="74"/>
      <c r="P275" s="74"/>
    </row>
    <row r="276" spans="13:16" x14ac:dyDescent="0.25">
      <c r="M276" s="74"/>
      <c r="N276" s="74"/>
      <c r="O276" s="74"/>
      <c r="P276" s="74"/>
    </row>
    <row r="277" spans="13:16" x14ac:dyDescent="0.25">
      <c r="M277" s="74"/>
      <c r="N277" s="74"/>
      <c r="O277" s="74"/>
      <c r="P277" s="74"/>
    </row>
    <row r="278" spans="13:16" x14ac:dyDescent="0.25">
      <c r="M278" s="74"/>
      <c r="N278" s="74"/>
      <c r="O278" s="74"/>
      <c r="P278" s="74"/>
    </row>
    <row r="279" spans="13:16" x14ac:dyDescent="0.25">
      <c r="M279" s="74"/>
      <c r="N279" s="74"/>
      <c r="O279" s="74"/>
      <c r="P279" s="74"/>
    </row>
    <row r="280" spans="13:16" x14ac:dyDescent="0.25">
      <c r="M280" s="74"/>
      <c r="N280" s="74"/>
      <c r="O280" s="74"/>
      <c r="P280" s="74"/>
    </row>
    <row r="281" spans="13:16" x14ac:dyDescent="0.25">
      <c r="M281" s="74"/>
      <c r="N281" s="74"/>
      <c r="O281" s="74"/>
      <c r="P281" s="74"/>
    </row>
    <row r="282" spans="13:16" x14ac:dyDescent="0.25">
      <c r="M282" s="74"/>
      <c r="N282" s="74"/>
      <c r="O282" s="74"/>
      <c r="P282" s="74"/>
    </row>
    <row r="283" spans="13:16" x14ac:dyDescent="0.25">
      <c r="M283" s="74"/>
      <c r="N283" s="74"/>
      <c r="O283" s="74"/>
      <c r="P283" s="74"/>
    </row>
    <row r="284" spans="13:16" x14ac:dyDescent="0.25">
      <c r="M284" s="74"/>
      <c r="N284" s="74"/>
      <c r="O284" s="74"/>
      <c r="P284" s="74"/>
    </row>
    <row r="285" spans="13:16" x14ac:dyDescent="0.25">
      <c r="M285" s="74"/>
      <c r="N285" s="74"/>
      <c r="O285" s="74"/>
      <c r="P285" s="74"/>
    </row>
    <row r="286" spans="13:16" x14ac:dyDescent="0.25">
      <c r="M286" s="74"/>
      <c r="N286" s="74"/>
      <c r="O286" s="74"/>
      <c r="P286" s="74"/>
    </row>
  </sheetData>
  <mergeCells count="4">
    <mergeCell ref="A3:P3"/>
    <mergeCell ref="O5:P5"/>
    <mergeCell ref="A9:A10"/>
    <mergeCell ref="A106:B106"/>
  </mergeCells>
  <hyperlinks>
    <hyperlink ref="B85" r:id="rId1" display="consultantplus://offline/ref=988EC015ECBBF128B41797C3F93EFEE418A639455C871F0F56FDEF5480375203D55CBFEB8F11FA2C863F8EB8F7B01CF71C7C854735E60A15i2XAK"/>
    <hyperlink ref="B87" r:id="rId2" display="consultantplus://offline/ref=A5C545EE8C1C93B0B058E1FFE19DF454C219EB0B98198F2DC0D7B691EFFF64CC26DC8ECE4D9F7B181B1727911B979A94C0CB426D4AE9j9HFG"/>
    <hyperlink ref="B80" r:id="rId3" display="consultantplus://offline/ref=D42EAC7BD398020209D35F6AF6672FBA6F13F77B84F225875A8095FA102A9B2D8E358CD609751112B9E7A4869E64DFF883BAA8D38BAB06D8YDV9M"/>
    <hyperlink ref="B81" r:id="rId4" display="consultantplus://offline/ref=D42EAC7BD398020209D35F6AF6672FBA6F13F77B84F225875A8095FA102A9B2D8E358CD609751112B9E7A4869E64DFF883BAA8D38BAB06D8YDV9M"/>
    <hyperlink ref="B89" r:id="rId5" display="consultantplus://offline/ref=64FC3C9F96C0230A0CECA4E56C028B5E86A06F799E50F1FABBE4A6CFAC6E9A2AB2A69A82FE33DE9CACC0441FC29EF02FFBFA7ABCF960A970JDh7G"/>
  </hyperlinks>
  <pageMargins left="0.35433070866141736" right="0.15748031496062992" top="0.35433070866141736" bottom="0.23622047244094491" header="0.31496062992125984" footer="0.23622047244094491"/>
  <pageSetup paperSize="9" scale="54" orientation="landscape" r:id="rId6"/>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уточнение март</vt:lpstr>
      <vt:lpstr>'уточнение март'!Заголовки_для_печати</vt:lpstr>
      <vt:lpstr>'уточнение март'!Область_печати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2022-03-02T05:32:55Z</cp:lastPrinted>
  <dcterms:created xsi:type="dcterms:W3CDTF">2022-03-02T03:36:49Z</dcterms:created>
  <dcterms:modified xsi:type="dcterms:W3CDTF">2022-03-02T06:49:49Z</dcterms:modified>
</cp:coreProperties>
</file>