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20" windowWidth="27795" windowHeight="12585"/>
  </bookViews>
  <sheets>
    <sheet name="Приложение 1" sheetId="1" r:id="rId1"/>
  </sheets>
  <definedNames>
    <definedName name="_xlnm.Print_Titles" localSheetId="0">'Приложение 1'!$4:$4</definedName>
    <definedName name="_xlnm.Print_Area" localSheetId="0">'Приложение 1'!$A$1:$R$244</definedName>
  </definedNames>
  <calcPr calcId="145621"/>
</workbook>
</file>

<file path=xl/calcChain.xml><?xml version="1.0" encoding="utf-8"?>
<calcChain xmlns="http://schemas.openxmlformats.org/spreadsheetml/2006/main">
  <c r="R242" i="1"/>
  <c r="N242"/>
  <c r="H242"/>
  <c r="R241"/>
  <c r="N241"/>
  <c r="H241"/>
  <c r="R240"/>
  <c r="N240"/>
  <c r="G240"/>
  <c r="H240" s="1"/>
  <c r="F240"/>
  <c r="E240"/>
  <c r="D240"/>
  <c r="C240"/>
  <c r="R239"/>
  <c r="N239"/>
  <c r="H239"/>
  <c r="R238"/>
  <c r="N238"/>
  <c r="H238"/>
  <c r="G238"/>
  <c r="R237"/>
  <c r="N237"/>
  <c r="G237"/>
  <c r="F237"/>
  <c r="E237"/>
  <c r="D237"/>
  <c r="C237"/>
  <c r="R236"/>
  <c r="N236"/>
  <c r="H236"/>
  <c r="R235"/>
  <c r="N235"/>
  <c r="H235"/>
  <c r="R234"/>
  <c r="N234"/>
  <c r="H234"/>
  <c r="R233"/>
  <c r="N233"/>
  <c r="H233"/>
  <c r="R232"/>
  <c r="N232"/>
  <c r="H232"/>
  <c r="R231"/>
  <c r="N231"/>
  <c r="H231"/>
  <c r="R230"/>
  <c r="N230"/>
  <c r="H230"/>
  <c r="R229"/>
  <c r="N229"/>
  <c r="H229"/>
  <c r="R228"/>
  <c r="N228"/>
  <c r="H228"/>
  <c r="R227"/>
  <c r="N227"/>
  <c r="H227"/>
  <c r="Q226"/>
  <c r="P226"/>
  <c r="R226" s="1"/>
  <c r="O226"/>
  <c r="M226"/>
  <c r="L226"/>
  <c r="K226"/>
  <c r="J226"/>
  <c r="G226"/>
  <c r="H226" s="1"/>
  <c r="F226"/>
  <c r="E226"/>
  <c r="D226"/>
  <c r="C226"/>
  <c r="R225"/>
  <c r="N225"/>
  <c r="H225"/>
  <c r="R224"/>
  <c r="N224"/>
  <c r="H224"/>
  <c r="R223"/>
  <c r="N223"/>
  <c r="H223"/>
  <c r="R222"/>
  <c r="N222"/>
  <c r="H222"/>
  <c r="R221"/>
  <c r="N221"/>
  <c r="H221"/>
  <c r="R220"/>
  <c r="N220"/>
  <c r="H220"/>
  <c r="R219"/>
  <c r="N219"/>
  <c r="H219"/>
  <c r="R218"/>
  <c r="N218"/>
  <c r="H218"/>
  <c r="R217"/>
  <c r="N217"/>
  <c r="H217"/>
  <c r="R216"/>
  <c r="N216"/>
  <c r="H216"/>
  <c r="R215"/>
  <c r="N215"/>
  <c r="H215"/>
  <c r="R214"/>
  <c r="N214"/>
  <c r="H214"/>
  <c r="R213"/>
  <c r="N213"/>
  <c r="H213"/>
  <c r="R212"/>
  <c r="N212"/>
  <c r="H212"/>
  <c r="R211"/>
  <c r="N211"/>
  <c r="H211"/>
  <c r="R210"/>
  <c r="N210"/>
  <c r="H210"/>
  <c r="R209"/>
  <c r="N209"/>
  <c r="H209"/>
  <c r="R208"/>
  <c r="N208"/>
  <c r="H208"/>
  <c r="R207"/>
  <c r="N207"/>
  <c r="H207"/>
  <c r="R206"/>
  <c r="N206"/>
  <c r="H206"/>
  <c r="R205"/>
  <c r="N205"/>
  <c r="H205"/>
  <c r="R204"/>
  <c r="N204"/>
  <c r="H204"/>
  <c r="R203"/>
  <c r="N203"/>
  <c r="H203"/>
  <c r="R202"/>
  <c r="N202"/>
  <c r="H202"/>
  <c r="R201"/>
  <c r="N201"/>
  <c r="H201"/>
  <c r="R200"/>
  <c r="N200"/>
  <c r="H200"/>
  <c r="R199"/>
  <c r="N199"/>
  <c r="H199"/>
  <c r="R198"/>
  <c r="N198"/>
  <c r="H198"/>
  <c r="R197"/>
  <c r="N197"/>
  <c r="H197"/>
  <c r="R196"/>
  <c r="N196"/>
  <c r="H196"/>
  <c r="R195"/>
  <c r="N195"/>
  <c r="H195"/>
  <c r="R194"/>
  <c r="N194"/>
  <c r="H194"/>
  <c r="R193"/>
  <c r="N193"/>
  <c r="H193"/>
  <c r="R192"/>
  <c r="N192"/>
  <c r="H192"/>
  <c r="R191"/>
  <c r="N191"/>
  <c r="H191"/>
  <c r="R190"/>
  <c r="N190"/>
  <c r="H190"/>
  <c r="R189"/>
  <c r="N189"/>
  <c r="H189"/>
  <c r="R188"/>
  <c r="N188"/>
  <c r="H188"/>
  <c r="R187"/>
  <c r="N187"/>
  <c r="H187"/>
  <c r="R186"/>
  <c r="N186"/>
  <c r="H186"/>
  <c r="R185"/>
  <c r="N185"/>
  <c r="H185"/>
  <c r="Q184"/>
  <c r="R184" s="1"/>
  <c r="P184"/>
  <c r="O184"/>
  <c r="M184"/>
  <c r="L184"/>
  <c r="K184"/>
  <c r="J184"/>
  <c r="G184"/>
  <c r="H184" s="1"/>
  <c r="F184"/>
  <c r="E184"/>
  <c r="D184"/>
  <c r="C184"/>
  <c r="R183"/>
  <c r="N183"/>
  <c r="H183"/>
  <c r="R182"/>
  <c r="N182"/>
  <c r="H182"/>
  <c r="R181"/>
  <c r="N181"/>
  <c r="H181"/>
  <c r="R180"/>
  <c r="N180"/>
  <c r="H180"/>
  <c r="R179"/>
  <c r="N179"/>
  <c r="H179"/>
  <c r="R178"/>
  <c r="N178"/>
  <c r="H178"/>
  <c r="R177"/>
  <c r="N177"/>
  <c r="H177"/>
  <c r="R176"/>
  <c r="N176"/>
  <c r="H176"/>
  <c r="R175"/>
  <c r="N175"/>
  <c r="H175"/>
  <c r="R174"/>
  <c r="N174"/>
  <c r="H174"/>
  <c r="R173"/>
  <c r="N173"/>
  <c r="H173"/>
  <c r="R172"/>
  <c r="N172"/>
  <c r="H172"/>
  <c r="R171"/>
  <c r="N171"/>
  <c r="H171"/>
  <c r="R170"/>
  <c r="N170"/>
  <c r="H170"/>
  <c r="R169"/>
  <c r="N169"/>
  <c r="H169"/>
  <c r="R168"/>
  <c r="N168"/>
  <c r="H168"/>
  <c r="R167"/>
  <c r="N167"/>
  <c r="H167"/>
  <c r="R166"/>
  <c r="N166"/>
  <c r="H166"/>
  <c r="R165"/>
  <c r="N165"/>
  <c r="H165"/>
  <c r="R164"/>
  <c r="N164"/>
  <c r="H164"/>
  <c r="R163"/>
  <c r="N163"/>
  <c r="H163"/>
  <c r="R162"/>
  <c r="N162"/>
  <c r="H162"/>
  <c r="R161"/>
  <c r="N161"/>
  <c r="F161"/>
  <c r="H161" s="1"/>
  <c r="R160"/>
  <c r="N160"/>
  <c r="H160"/>
  <c r="R159"/>
  <c r="N159"/>
  <c r="H159"/>
  <c r="R158"/>
  <c r="N158"/>
  <c r="H158"/>
  <c r="R157"/>
  <c r="N157"/>
  <c r="H157"/>
  <c r="R156"/>
  <c r="N156"/>
  <c r="H156"/>
  <c r="R155"/>
  <c r="N155"/>
  <c r="H155"/>
  <c r="R154"/>
  <c r="N154"/>
  <c r="H154"/>
  <c r="R153"/>
  <c r="N153"/>
  <c r="H153"/>
  <c r="R152"/>
  <c r="N152"/>
  <c r="H152"/>
  <c r="R151"/>
  <c r="N151"/>
  <c r="H151"/>
  <c r="R150"/>
  <c r="N150"/>
  <c r="H150"/>
  <c r="R149"/>
  <c r="N149"/>
  <c r="H149"/>
  <c r="R148"/>
  <c r="N148"/>
  <c r="H148"/>
  <c r="R147"/>
  <c r="N147"/>
  <c r="H147"/>
  <c r="R146"/>
  <c r="N146"/>
  <c r="H146"/>
  <c r="R145"/>
  <c r="N145"/>
  <c r="H145"/>
  <c r="R144"/>
  <c r="N144"/>
  <c r="H144"/>
  <c r="R143"/>
  <c r="N143"/>
  <c r="H143"/>
  <c r="R142"/>
  <c r="N142"/>
  <c r="H142"/>
  <c r="R141"/>
  <c r="N141"/>
  <c r="H141"/>
  <c r="R140"/>
  <c r="N140"/>
  <c r="H140"/>
  <c r="R139"/>
  <c r="N139"/>
  <c r="H139"/>
  <c r="R138"/>
  <c r="N138"/>
  <c r="H138"/>
  <c r="R137"/>
  <c r="N137"/>
  <c r="H137"/>
  <c r="R136"/>
  <c r="N136"/>
  <c r="F136"/>
  <c r="H136" s="1"/>
  <c r="Q135"/>
  <c r="R135" s="1"/>
  <c r="P135"/>
  <c r="O135"/>
  <c r="M135"/>
  <c r="N135" s="1"/>
  <c r="L135"/>
  <c r="K135"/>
  <c r="J135"/>
  <c r="G135"/>
  <c r="E135"/>
  <c r="D135"/>
  <c r="C135"/>
  <c r="R134"/>
  <c r="N134"/>
  <c r="H134"/>
  <c r="R133"/>
  <c r="N133"/>
  <c r="H133"/>
  <c r="R132"/>
  <c r="N132"/>
  <c r="G132"/>
  <c r="H132" s="1"/>
  <c r="R131"/>
  <c r="N131"/>
  <c r="H131"/>
  <c r="Q130"/>
  <c r="R130" s="1"/>
  <c r="P130"/>
  <c r="O130"/>
  <c r="M130"/>
  <c r="M129" s="1"/>
  <c r="L130"/>
  <c r="K130"/>
  <c r="J130"/>
  <c r="J129" s="1"/>
  <c r="J243" s="1"/>
  <c r="F130"/>
  <c r="E130"/>
  <c r="D130"/>
  <c r="C130"/>
  <c r="Q129"/>
  <c r="D129"/>
  <c r="D243" s="1"/>
  <c r="R126"/>
  <c r="N126"/>
  <c r="H126"/>
  <c r="Q125"/>
  <c r="P125"/>
  <c r="O125"/>
  <c r="M125"/>
  <c r="L125"/>
  <c r="K125"/>
  <c r="J125"/>
  <c r="G125"/>
  <c r="F125"/>
  <c r="H125" s="1"/>
  <c r="E125"/>
  <c r="D125"/>
  <c r="C125"/>
  <c r="R124"/>
  <c r="N124"/>
  <c r="H124"/>
  <c r="R123"/>
  <c r="N123"/>
  <c r="H123"/>
  <c r="R122"/>
  <c r="N122"/>
  <c r="H122"/>
  <c r="R121"/>
  <c r="N121"/>
  <c r="H121"/>
  <c r="R120"/>
  <c r="N120"/>
  <c r="H120"/>
  <c r="R119"/>
  <c r="N119"/>
  <c r="H119"/>
  <c r="R118"/>
  <c r="N118"/>
  <c r="H118"/>
  <c r="R117"/>
  <c r="N117"/>
  <c r="H117"/>
  <c r="R116"/>
  <c r="N116"/>
  <c r="H116"/>
  <c r="R115"/>
  <c r="N115"/>
  <c r="H115"/>
  <c r="R114"/>
  <c r="N114"/>
  <c r="H114"/>
  <c r="R113"/>
  <c r="N113"/>
  <c r="H113"/>
  <c r="R112"/>
  <c r="N112"/>
  <c r="H112"/>
  <c r="R111"/>
  <c r="N111"/>
  <c r="H111"/>
  <c r="R110"/>
  <c r="N110"/>
  <c r="H110"/>
  <c r="R109"/>
  <c r="N109"/>
  <c r="H109"/>
  <c r="R108"/>
  <c r="N108"/>
  <c r="H108"/>
  <c r="R107"/>
  <c r="N107"/>
  <c r="H107"/>
  <c r="R106"/>
  <c r="N106"/>
  <c r="H106"/>
  <c r="R105"/>
  <c r="N105"/>
  <c r="H105"/>
  <c r="R104"/>
  <c r="N104"/>
  <c r="H104"/>
  <c r="R103"/>
  <c r="N103"/>
  <c r="H103"/>
  <c r="R102"/>
  <c r="N102"/>
  <c r="H102"/>
  <c r="R101"/>
  <c r="N101"/>
  <c r="H101"/>
  <c r="R100"/>
  <c r="N100"/>
  <c r="H100"/>
  <c r="R99"/>
  <c r="N99"/>
  <c r="H99"/>
  <c r="R98"/>
  <c r="N98"/>
  <c r="H98"/>
  <c r="R97"/>
  <c r="N97"/>
  <c r="H97"/>
  <c r="R96"/>
  <c r="N96"/>
  <c r="H96"/>
  <c r="R95"/>
  <c r="N95"/>
  <c r="H95"/>
  <c r="R94"/>
  <c r="N94"/>
  <c r="H94"/>
  <c r="R93"/>
  <c r="N93"/>
  <c r="H93"/>
  <c r="R92"/>
  <c r="N92"/>
  <c r="H92"/>
  <c r="R91"/>
  <c r="N91"/>
  <c r="H91"/>
  <c r="R90"/>
  <c r="N90"/>
  <c r="H90"/>
  <c r="R89"/>
  <c r="N89"/>
  <c r="H89"/>
  <c r="R88"/>
  <c r="N88"/>
  <c r="H88"/>
  <c r="R87"/>
  <c r="N87"/>
  <c r="H87"/>
  <c r="R86"/>
  <c r="N86"/>
  <c r="H86"/>
  <c r="R85"/>
  <c r="N85"/>
  <c r="H85"/>
  <c r="R84"/>
  <c r="N84"/>
  <c r="H84"/>
  <c r="R83"/>
  <c r="N83"/>
  <c r="H83"/>
  <c r="R82"/>
  <c r="N82"/>
  <c r="H82"/>
  <c r="R81"/>
  <c r="N81"/>
  <c r="H81"/>
  <c r="Q80"/>
  <c r="P80"/>
  <c r="O80"/>
  <c r="M80"/>
  <c r="L80"/>
  <c r="K80"/>
  <c r="J80"/>
  <c r="G80"/>
  <c r="F80"/>
  <c r="E80"/>
  <c r="D80"/>
  <c r="C80"/>
  <c r="R79"/>
  <c r="N79"/>
  <c r="H79"/>
  <c r="R78"/>
  <c r="N78"/>
  <c r="H78"/>
  <c r="R77"/>
  <c r="N77"/>
  <c r="H77"/>
  <c r="R76"/>
  <c r="N76"/>
  <c r="H76"/>
  <c r="R75"/>
  <c r="N75"/>
  <c r="H75"/>
  <c r="R74"/>
  <c r="N74"/>
  <c r="H74"/>
  <c r="R73"/>
  <c r="N73"/>
  <c r="H73"/>
  <c r="R72"/>
  <c r="N72"/>
  <c r="H72"/>
  <c r="R71"/>
  <c r="N71"/>
  <c r="H71"/>
  <c r="R70"/>
  <c r="N70"/>
  <c r="H70"/>
  <c r="Q69"/>
  <c r="P69"/>
  <c r="O69"/>
  <c r="M69"/>
  <c r="L69"/>
  <c r="K69"/>
  <c r="J69"/>
  <c r="G69"/>
  <c r="H69" s="1"/>
  <c r="F69"/>
  <c r="E69"/>
  <c r="D69"/>
  <c r="C69"/>
  <c r="R68"/>
  <c r="N68"/>
  <c r="H68"/>
  <c r="R67"/>
  <c r="N67"/>
  <c r="H67"/>
  <c r="R66"/>
  <c r="N66"/>
  <c r="H66"/>
  <c r="R65"/>
  <c r="N65"/>
  <c r="H65"/>
  <c r="R64"/>
  <c r="N64"/>
  <c r="H64"/>
  <c r="R63"/>
  <c r="N63"/>
  <c r="H63"/>
  <c r="Q62"/>
  <c r="R62" s="1"/>
  <c r="P62"/>
  <c r="O62"/>
  <c r="M62"/>
  <c r="N62" s="1"/>
  <c r="L62"/>
  <c r="K62"/>
  <c r="J62"/>
  <c r="G62"/>
  <c r="H62" s="1"/>
  <c r="F62"/>
  <c r="E62"/>
  <c r="D62"/>
  <c r="C62"/>
  <c r="R61"/>
  <c r="N61"/>
  <c r="H61"/>
  <c r="R60"/>
  <c r="N60"/>
  <c r="H60"/>
  <c r="R59"/>
  <c r="N59"/>
  <c r="H59"/>
  <c r="R58"/>
  <c r="Q58"/>
  <c r="P58"/>
  <c r="O58"/>
  <c r="N58"/>
  <c r="M58"/>
  <c r="L58"/>
  <c r="L57" s="1"/>
  <c r="K58"/>
  <c r="J58"/>
  <c r="G58"/>
  <c r="F58"/>
  <c r="H58" s="1"/>
  <c r="E58"/>
  <c r="D58"/>
  <c r="D57" s="1"/>
  <c r="C58"/>
  <c r="Q57"/>
  <c r="R57" s="1"/>
  <c r="P57"/>
  <c r="M57"/>
  <c r="G57"/>
  <c r="C57"/>
  <c r="R56"/>
  <c r="N56"/>
  <c r="H56"/>
  <c r="R55"/>
  <c r="N55"/>
  <c r="H55"/>
  <c r="R54"/>
  <c r="N54"/>
  <c r="H54"/>
  <c r="R53"/>
  <c r="N53"/>
  <c r="H53"/>
  <c r="Q52"/>
  <c r="P52"/>
  <c r="P51" s="1"/>
  <c r="O52"/>
  <c r="M52"/>
  <c r="L52"/>
  <c r="K52"/>
  <c r="J52"/>
  <c r="G52"/>
  <c r="F52"/>
  <c r="E52"/>
  <c r="D52"/>
  <c r="C52"/>
  <c r="C51" s="1"/>
  <c r="R50"/>
  <c r="N50"/>
  <c r="H50"/>
  <c r="R49"/>
  <c r="N49"/>
  <c r="H49"/>
  <c r="R48"/>
  <c r="N48"/>
  <c r="H48"/>
  <c r="Q47"/>
  <c r="R47" s="1"/>
  <c r="P47"/>
  <c r="O47"/>
  <c r="M47"/>
  <c r="L47"/>
  <c r="K47"/>
  <c r="J47"/>
  <c r="G47"/>
  <c r="F47"/>
  <c r="E47"/>
  <c r="D47"/>
  <c r="C47"/>
  <c r="R46"/>
  <c r="N46"/>
  <c r="H46"/>
  <c r="R45"/>
  <c r="N45"/>
  <c r="H45"/>
  <c r="R44"/>
  <c r="N44"/>
  <c r="H44"/>
  <c r="R43"/>
  <c r="N43"/>
  <c r="H43"/>
  <c r="R42"/>
  <c r="N42"/>
  <c r="H42"/>
  <c r="R41"/>
  <c r="N41"/>
  <c r="H41"/>
  <c r="R40"/>
  <c r="N40"/>
  <c r="H40"/>
  <c r="R39"/>
  <c r="N39"/>
  <c r="H39"/>
  <c r="R38"/>
  <c r="N38"/>
  <c r="H38"/>
  <c r="R37"/>
  <c r="N37"/>
  <c r="H37"/>
  <c r="Q36"/>
  <c r="P36"/>
  <c r="O36"/>
  <c r="M36"/>
  <c r="L36"/>
  <c r="K36"/>
  <c r="J36"/>
  <c r="G36"/>
  <c r="F36"/>
  <c r="E36"/>
  <c r="D36"/>
  <c r="C36"/>
  <c r="R34"/>
  <c r="N34"/>
  <c r="H34"/>
  <c r="R33"/>
  <c r="N33"/>
  <c r="H33"/>
  <c r="R32"/>
  <c r="N32"/>
  <c r="H32"/>
  <c r="Q31"/>
  <c r="P31"/>
  <c r="O31"/>
  <c r="M31"/>
  <c r="N31" s="1"/>
  <c r="L31"/>
  <c r="K31"/>
  <c r="J31"/>
  <c r="G31"/>
  <c r="H31" s="1"/>
  <c r="F31"/>
  <c r="E31"/>
  <c r="D31"/>
  <c r="C31"/>
  <c r="R30"/>
  <c r="N30"/>
  <c r="H30"/>
  <c r="R29"/>
  <c r="N29"/>
  <c r="H29"/>
  <c r="Q28"/>
  <c r="Q26" s="1"/>
  <c r="P28"/>
  <c r="P26" s="1"/>
  <c r="O28"/>
  <c r="M28"/>
  <c r="M26" s="1"/>
  <c r="L28"/>
  <c r="L26" s="1"/>
  <c r="K28"/>
  <c r="K26" s="1"/>
  <c r="J28"/>
  <c r="G28"/>
  <c r="F28"/>
  <c r="E28"/>
  <c r="D28"/>
  <c r="D26" s="1"/>
  <c r="C28"/>
  <c r="C26" s="1"/>
  <c r="R27"/>
  <c r="N27"/>
  <c r="H27"/>
  <c r="O26"/>
  <c r="J26"/>
  <c r="F26"/>
  <c r="E26"/>
  <c r="R25"/>
  <c r="N25"/>
  <c r="H25"/>
  <c r="R24"/>
  <c r="N24"/>
  <c r="H24"/>
  <c r="R23"/>
  <c r="N23"/>
  <c r="H23"/>
  <c r="R22"/>
  <c r="N22"/>
  <c r="H22"/>
  <c r="R21"/>
  <c r="N21"/>
  <c r="H21"/>
  <c r="R20"/>
  <c r="N20"/>
  <c r="H20"/>
  <c r="Q19"/>
  <c r="P19"/>
  <c r="P18" s="1"/>
  <c r="P35" s="1"/>
  <c r="O19"/>
  <c r="O18" s="1"/>
  <c r="M19"/>
  <c r="N19" s="1"/>
  <c r="L19"/>
  <c r="L18" s="1"/>
  <c r="K19"/>
  <c r="K18" s="1"/>
  <c r="J19"/>
  <c r="G19"/>
  <c r="F19"/>
  <c r="F18" s="1"/>
  <c r="E19"/>
  <c r="E18" s="1"/>
  <c r="D19"/>
  <c r="C19"/>
  <c r="C18" s="1"/>
  <c r="Q18"/>
  <c r="R18" s="1"/>
  <c r="J18"/>
  <c r="D18"/>
  <c r="R17"/>
  <c r="N17"/>
  <c r="H17"/>
  <c r="R16"/>
  <c r="N16"/>
  <c r="H16"/>
  <c r="R15"/>
  <c r="N15"/>
  <c r="H15"/>
  <c r="R14"/>
  <c r="N14"/>
  <c r="H14"/>
  <c r="Q13"/>
  <c r="P13"/>
  <c r="O13"/>
  <c r="M13"/>
  <c r="N13" s="1"/>
  <c r="L13"/>
  <c r="K13"/>
  <c r="J13"/>
  <c r="H13"/>
  <c r="G13"/>
  <c r="F13"/>
  <c r="E13"/>
  <c r="D13"/>
  <c r="C13"/>
  <c r="R12"/>
  <c r="N12"/>
  <c r="H12"/>
  <c r="R11"/>
  <c r="N11"/>
  <c r="H11"/>
  <c r="R10"/>
  <c r="N10"/>
  <c r="H10"/>
  <c r="R9"/>
  <c r="N9"/>
  <c r="H9"/>
  <c r="R8"/>
  <c r="N8"/>
  <c r="H8"/>
  <c r="R7"/>
  <c r="N7"/>
  <c r="H7"/>
  <c r="R6"/>
  <c r="Q6"/>
  <c r="P6"/>
  <c r="O6"/>
  <c r="N6"/>
  <c r="M6"/>
  <c r="L6"/>
  <c r="K6"/>
  <c r="J6"/>
  <c r="G6"/>
  <c r="F6"/>
  <c r="E6"/>
  <c r="D6"/>
  <c r="C6"/>
  <c r="Q5"/>
  <c r="P5"/>
  <c r="O5"/>
  <c r="M5"/>
  <c r="L5"/>
  <c r="K5"/>
  <c r="J5"/>
  <c r="G5"/>
  <c r="H5" s="1"/>
  <c r="F5"/>
  <c r="E5"/>
  <c r="D5"/>
  <c r="C5"/>
  <c r="F35" l="1"/>
  <c r="L35"/>
  <c r="R19"/>
  <c r="R31"/>
  <c r="N47"/>
  <c r="D51"/>
  <c r="E57"/>
  <c r="E51" s="1"/>
  <c r="K57"/>
  <c r="K51" s="1"/>
  <c r="K127" s="1"/>
  <c r="K128" s="1"/>
  <c r="K244" s="1"/>
  <c r="O57"/>
  <c r="O51" s="1"/>
  <c r="O127" s="1"/>
  <c r="O128" s="1"/>
  <c r="N80"/>
  <c r="N130"/>
  <c r="F135"/>
  <c r="H135" s="1"/>
  <c r="N184"/>
  <c r="H237"/>
  <c r="K35"/>
  <c r="N57"/>
  <c r="C35"/>
  <c r="R69"/>
  <c r="D127"/>
  <c r="K129"/>
  <c r="K243" s="1"/>
  <c r="O129"/>
  <c r="O243" s="1"/>
  <c r="O244" s="1"/>
  <c r="C129"/>
  <c r="C243" s="1"/>
  <c r="D35"/>
  <c r="H6"/>
  <c r="R13"/>
  <c r="M18"/>
  <c r="N18" s="1"/>
  <c r="O35"/>
  <c r="N26"/>
  <c r="R26"/>
  <c r="H36"/>
  <c r="N36"/>
  <c r="L51"/>
  <c r="R52"/>
  <c r="N69"/>
  <c r="E129"/>
  <c r="E243" s="1"/>
  <c r="N226"/>
  <c r="Q35"/>
  <c r="R35" s="1"/>
  <c r="R5"/>
  <c r="M35"/>
  <c r="N35" s="1"/>
  <c r="N5"/>
  <c r="H19"/>
  <c r="G26"/>
  <c r="H26" s="1"/>
  <c r="H28"/>
  <c r="H47"/>
  <c r="H52"/>
  <c r="G51"/>
  <c r="G127" s="1"/>
  <c r="N52"/>
  <c r="P127"/>
  <c r="P128" s="1"/>
  <c r="E127"/>
  <c r="E35"/>
  <c r="J35"/>
  <c r="R36"/>
  <c r="J57"/>
  <c r="J51" s="1"/>
  <c r="J127" s="1"/>
  <c r="L127"/>
  <c r="L128" s="1"/>
  <c r="R80"/>
  <c r="M127"/>
  <c r="N125"/>
  <c r="C127"/>
  <c r="H80"/>
  <c r="R125"/>
  <c r="M243"/>
  <c r="G18"/>
  <c r="N28"/>
  <c r="R28"/>
  <c r="M51"/>
  <c r="Q51"/>
  <c r="R51" s="1"/>
  <c r="F57"/>
  <c r="G130"/>
  <c r="Q243"/>
  <c r="L129"/>
  <c r="L243" s="1"/>
  <c r="P129"/>
  <c r="P243" s="1"/>
  <c r="P244" s="1"/>
  <c r="F129" l="1"/>
  <c r="F243" s="1"/>
  <c r="J128"/>
  <c r="J244" s="1"/>
  <c r="N51"/>
  <c r="E128"/>
  <c r="E244" s="1"/>
  <c r="D128"/>
  <c r="D244" s="1"/>
  <c r="N129"/>
  <c r="Q127"/>
  <c r="Q128" s="1"/>
  <c r="R128" s="1"/>
  <c r="C128"/>
  <c r="C244" s="1"/>
  <c r="H57"/>
  <c r="F51"/>
  <c r="F127" s="1"/>
  <c r="F128" s="1"/>
  <c r="F244" s="1"/>
  <c r="N127"/>
  <c r="M128"/>
  <c r="N128" s="1"/>
  <c r="R243"/>
  <c r="M244"/>
  <c r="N244" s="1"/>
  <c r="N243"/>
  <c r="H130"/>
  <c r="G129"/>
  <c r="L244"/>
  <c r="H18"/>
  <c r="G35"/>
  <c r="H35" s="1"/>
  <c r="R129"/>
  <c r="G128" l="1"/>
  <c r="H128" s="1"/>
  <c r="R127"/>
  <c r="H127"/>
  <c r="H51"/>
  <c r="Q244"/>
  <c r="R244" s="1"/>
  <c r="G243"/>
  <c r="H129"/>
  <c r="H243" l="1"/>
  <c r="G244"/>
  <c r="H244" s="1"/>
</calcChain>
</file>

<file path=xl/comments1.xml><?xml version="1.0" encoding="utf-8"?>
<comments xmlns="http://schemas.openxmlformats.org/spreadsheetml/2006/main">
  <authors>
    <author>Автор</author>
  </authors>
  <commentList>
    <comment ref="F231" authorId="0">
      <text>
        <r>
          <rPr>
            <b/>
            <sz val="9"/>
            <color indexed="81"/>
            <rFont val="Tahoma"/>
            <family val="2"/>
            <charset val="204"/>
          </rPr>
          <t>Автор:</t>
        </r>
        <r>
          <rPr>
            <sz val="9"/>
            <color indexed="81"/>
            <rFont val="Tahoma"/>
            <family val="2"/>
            <charset val="204"/>
          </rPr>
          <t xml:space="preserve">
1 363 341,0</t>
        </r>
      </text>
    </comment>
    <comment ref="G231" authorId="0">
      <text>
        <r>
          <rPr>
            <b/>
            <sz val="9"/>
            <color indexed="81"/>
            <rFont val="Tahoma"/>
            <family val="2"/>
            <charset val="204"/>
          </rPr>
          <t>Автор:</t>
        </r>
        <r>
          <rPr>
            <sz val="9"/>
            <color indexed="81"/>
            <rFont val="Tahoma"/>
            <family val="2"/>
            <charset val="204"/>
          </rPr>
          <t xml:space="preserve">
1 363 341,0</t>
        </r>
      </text>
    </comment>
  </commentList>
</comments>
</file>

<file path=xl/sharedStrings.xml><?xml version="1.0" encoding="utf-8"?>
<sst xmlns="http://schemas.openxmlformats.org/spreadsheetml/2006/main" count="639" uniqueCount="401">
  <si>
    <t>Объем бюджета Миасского городского округа по доходам на 2021 год и на плановый период 2022-2023 годов.</t>
  </si>
  <si>
    <t>(тыс. рублей)</t>
  </si>
  <si>
    <t>Коды бюджетной классификации</t>
  </si>
  <si>
    <t>Наименование доходов</t>
  </si>
  <si>
    <t xml:space="preserve">Сумма на 2021 год </t>
  </si>
  <si>
    <t>Уточ. Февраль</t>
  </si>
  <si>
    <t>Уточ. Июнь</t>
  </si>
  <si>
    <t>Уточ. Август</t>
  </si>
  <si>
    <t>Уточ. Декабрь</t>
  </si>
  <si>
    <t>Откл.</t>
  </si>
  <si>
    <t>Примеч.</t>
  </si>
  <si>
    <t xml:space="preserve">Сумма на 2022 год </t>
  </si>
  <si>
    <t xml:space="preserve">Сумма на 
2023 год </t>
  </si>
  <si>
    <t xml:space="preserve"> 000 1 01 02000 01 0000 110</t>
  </si>
  <si>
    <t xml:space="preserve"> Налог на доходы физических лиц</t>
  </si>
  <si>
    <t>в т.ч. дополнительный норматив отчислений от НДФЛ, заменяющий дотацию из областного ФФП МР,
2021 год - 16,89885010%, 2022 год - 16,52247300%, 2023 год - 17,14368776%</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</si>
  <si>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</si>
  <si>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</si>
  <si>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ожидаемое поступление</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</si>
  <si>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</si>
  <si>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</si>
  <si>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</si>
  <si>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</si>
  <si>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</si>
  <si>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</si>
  <si>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</si>
  <si>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</si>
  <si>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</si>
  <si>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</si>
  <si>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</si>
  <si>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</si>
  <si>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</si>
  <si>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</si>
  <si>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</si>
  <si>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</si>
  <si>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</si>
  <si>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</si>
  <si>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</si>
  <si>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</si>
  <si>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</si>
  <si>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</si>
  <si>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</si>
  <si>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</si>
  <si>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</si>
  <si>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</si>
  <si>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</si>
  <si>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</si>
  <si>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</si>
  <si>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</si>
  <si>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</si>
  <si>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</si>
  <si>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</si>
  <si>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фактическое поступление</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</si>
  <si>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</si>
  <si>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</si>
  <si>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</si>
  <si>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</si>
  <si>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</si>
  <si>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</si>
  <si>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</si>
  <si>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</si>
  <si>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</si>
  <si>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</si>
  <si>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</si>
  <si>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</si>
  <si>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</si>
  <si>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</si>
  <si>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</si>
  <si>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</si>
  <si>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</si>
  <si>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</si>
  <si>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</si>
  <si>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</si>
  <si>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</si>
  <si>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</si>
  <si>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</si>
  <si>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</si>
  <si>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</si>
  <si>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</si>
  <si>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</si>
  <si>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</si>
  <si>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</si>
  <si>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</si>
  <si>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 xml:space="preserve">Обращение Управления ФКиС АМГО от 25.11.2021г. 
№ 1152/12 </t>
  </si>
  <si>
    <t>288 1 11 05034 04 0000 120</t>
  </si>
  <si>
    <t>Обращение Управления образования АМГО от 21.11.2021г. 
№ 3251/10</t>
  </si>
  <si>
    <t>289 1 11 05034 04 0000 120</t>
  </si>
  <si>
    <t>Обращение Управления культуры АМГО от 02.12.2021г. 
№ 924/11</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</si>
  <si>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</si>
  <si>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</si>
  <si>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</si>
  <si>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</si>
  <si>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</si>
  <si>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</si>
  <si>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</si>
  <si>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</si>
  <si>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</si>
  <si>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</si>
  <si>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</si>
  <si>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</si>
  <si>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</si>
  <si>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</si>
  <si>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</si>
  <si>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</si>
  <si>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</si>
  <si>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</si>
  <si>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</si>
  <si>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</si>
  <si>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</si>
  <si>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Обращение УСЗН АМГО от 03.12.2021г. 
№ 7794/9</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</si>
  <si>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</si>
  <si>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</si>
  <si>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288 1 13 01994 04 0020 130</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</si>
  <si>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</si>
  <si>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</si>
  <si>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</si>
  <si>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</si>
  <si>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</si>
  <si>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</si>
  <si>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</si>
  <si>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</si>
  <si>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</si>
  <si>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</si>
  <si>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</si>
  <si>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</si>
  <si>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</si>
  <si>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289 1 13 02994 04 0000 130</t>
  </si>
  <si>
    <t>291 1 13 02994 04 0000 130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</si>
  <si>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</si>
  <si>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</si>
  <si>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</si>
  <si>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</si>
  <si>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</si>
  <si>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</si>
  <si>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</si>
  <si>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</si>
  <si>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</si>
  <si>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</si>
  <si>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289 1 14 02042 04 0000 440</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</si>
  <si>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</si>
  <si>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</si>
  <si>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</si>
  <si>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</si>
  <si>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</si>
  <si>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</si>
  <si>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</si>
  <si>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</si>
  <si>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</si>
  <si>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</si>
  <si>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</si>
  <si>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</si>
  <si>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</si>
  <si>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</si>
  <si>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</si>
  <si>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</si>
  <si>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</si>
  <si>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</si>
  <si>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</si>
  <si>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</si>
  <si>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</si>
  <si>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</si>
  <si>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</si>
  <si>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</si>
  <si>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</si>
  <si>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</si>
  <si>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</si>
  <si>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</si>
  <si>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</si>
  <si>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024 1 16 01103 01 0000 140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</si>
  <si>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</si>
  <si>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</si>
  <si>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</si>
  <si>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</si>
  <si>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</si>
  <si>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</si>
  <si>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</si>
  <si>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</si>
  <si>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</si>
  <si>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</si>
  <si>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</si>
  <si>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</si>
  <si>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033 1 1 601193 01 0000 140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</si>
  <si>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</si>
  <si>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</si>
  <si>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</si>
  <si>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</si>
  <si>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</si>
  <si>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</si>
  <si>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</si>
  <si>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</si>
  <si>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284 1 16 07010 04 0000 140</t>
  </si>
  <si>
    <t>285 1 16 07010 04 0000 140</t>
  </si>
  <si>
    <t>288 1 16 07010 04 0000 140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</si>
  <si>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</si>
  <si>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</si>
  <si>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289 1 16 10031 04 0000 140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</si>
  <si>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</si>
  <si>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292 1 16 10031 04 0000 140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</si>
  <si>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</si>
  <si>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</si>
  <si>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</si>
  <si>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</si>
  <si>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</si>
  <si>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</si>
  <si>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</si>
  <si>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048 1 16 10123 01 0000 140</t>
  </si>
  <si>
    <t>076 1 16 10123 01 0000 140</t>
  </si>
  <si>
    <t>141 1 16 10123 01 0000 140</t>
  </si>
  <si>
    <t>182 1 16 10123 01 0000 140</t>
  </si>
  <si>
    <t>188 1 16 10123 01 0000 140</t>
  </si>
  <si>
    <t>283 1 16 10123 01 0000 140</t>
  </si>
  <si>
    <t>388 1 16 10123 01 0000 140</t>
  </si>
  <si>
    <t>415 1 16 10123 01 0000 140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</si>
  <si>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</si>
  <si>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</si>
  <si>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</si>
  <si>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</si>
  <si>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033 1 16 11050 01 0000 140</t>
  </si>
  <si>
    <t>048 1 16 11050 01 0000 140</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</si>
  <si>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</si>
  <si>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</si>
  <si>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</si>
  <si>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</si>
  <si>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</si>
  <si>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</si>
  <si>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</si>
  <si>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</si>
  <si>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</si>
  <si>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</si>
  <si>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</si>
  <si>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</si>
  <si>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</si>
  <si>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</si>
  <si>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</si>
  <si>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План МФ</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</si>
  <si>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</si>
  <si>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</si>
  <si>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</si>
  <si>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</si>
  <si>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</si>
  <si>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</si>
  <si>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</si>
  <si>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</si>
  <si>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 в целях развития внутреннего и въездного туризма </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</si>
  <si>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</si>
  <si>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</si>
  <si>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НПА № 925-рп от 03.12.2021г.</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</si>
  <si>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</si>
  <si>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</si>
  <si>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</si>
  <si>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</si>
  <si>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288 2 02 25210 04 0000 150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</si>
  <si>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</si>
  <si>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283 2 02 25269 04 0000 150</t>
  </si>
  <si>
    <t xml:space="preserve">Субсидии бюджетам городских округов на закупку контейнеров для раздельного накопления твердых коммунальных отходов </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</si>
  <si>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</si>
  <si>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</si>
  <si>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</si>
  <si>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</si>
  <si>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</si>
  <si>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</si>
  <si>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283 2 02 25511 04 0000 150</t>
  </si>
  <si>
    <t>Субсидии бюджетам городских округов на проведение комплексных кадастровых работ</t>
  </si>
  <si>
    <t>289 2 02 25519 04 0000 150</t>
  </si>
  <si>
    <t>Субсидии бюджетам городских округов на поддержку отрасли культуры (Государственная поддержка лучших сельских учреждений культуры)</t>
  </si>
  <si>
    <t>Субсидии бюджетам городских округов на поддержку отрасли культуры (Государственная поддержка лучших работников сельских учреждений культуры)</t>
  </si>
  <si>
    <t>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</si>
  <si>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</si>
  <si>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Субсидия бюджетам городских округов на поддержку отрасли культуры на создание модельных муниципальных библиотек за счет средств областного бюджета</t>
  </si>
  <si>
    <t xml:space="preserve">283 2 02 25555 04 0000 150 </t>
  </si>
  <si>
    <t>Субсидии бюджетам городских округов на реализацию программ формирования современной городской среды</t>
  </si>
  <si>
    <t>НПА № 491-ЗО от 01.12.2021г.</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</si>
  <si>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</si>
  <si>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</si>
  <si>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</si>
  <si>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</si>
  <si>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</si>
  <si>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Прочие субсидии бюджетам городских округов на выкуп зданий для размещения общеобразовательных организаций на 2022 год</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</si>
  <si>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 в соответствии с Федеральным законом от 20 июля 2020 года № 236-ФЗ «О внесении изменений в Федеральный закон «Об общих принципах организации местного самоуправления в Российской Федерации», на 2021 год и на плановый период 2022 и 2023 годов</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</si>
  <si>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</si>
  <si>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</si>
  <si>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реконструкцию и капитальный ремонт гидротехнических сооружений в целях обеспечения безопасности гидротехнических сооружений за счет средств областного бюджета на 2021 год и на плановый период 2022 и 2023 годов</t>
  </si>
  <si>
    <t>Прочие субсидии бюджетам городских округов на реализацию муниципальных программ (подпрограмм) поддержки социально ориентированных некоммерческих организаций</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</si>
  <si>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</si>
  <si>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</si>
  <si>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</si>
  <si>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</si>
  <si>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 и гражданами старшего поколения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</si>
  <si>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поколения, на 2121 год и на плановый период 2022 и 2023 годов</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</si>
  <si>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</si>
  <si>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</si>
  <si>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</si>
  <si>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 на 2021 год и на плановый период 2022 и 2023 годов</t>
  </si>
  <si>
    <t>Прочие субсидии бюджетам городских округов на организацию и проведение региональной акции по скандинавской ходьбе «Уральская тропа», на плановый период 2022 и 2023 годов</t>
  </si>
  <si>
    <t>288 2 02 29999 04 0000 150</t>
  </si>
  <si>
    <t>Прочие субсидии бюджетам городских округов на организацию отдыха детей в каникулярное время</t>
  </si>
  <si>
    <t>Прочие субсидии бюджетам городских округов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на 2020 год и на плановый период 2021 и 2022 годов</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</si>
  <si>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</si>
  <si>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</si>
  <si>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</si>
  <si>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капитального ремонта зданий муниципальных общеобразовательных организаций</t>
  </si>
  <si>
    <t>Прочие субсидии бюджетам городских округов на проведение капитального ремонта зданий и сооружений муниципальных организаций дошкольного образования</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</si>
  <si>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</si>
  <si>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</si>
  <si>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</si>
  <si>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</si>
  <si>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</si>
  <si>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местным бюджетам на организацию и проведение мероприятий с детьми и молодежью</t>
  </si>
  <si>
    <t>Прочие субсидии бюджетам городских округов на приобретение транспортных средств для организации перевозки обучающихся</t>
  </si>
  <si>
    <t>289 2 02 29999 04 0000 150</t>
  </si>
  <si>
    <t>Прочие субсидии бюджетам городских округов</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</si>
  <si>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</si>
  <si>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</si>
  <si>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</si>
  <si>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</si>
  <si>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</si>
  <si>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</si>
  <si>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</si>
  <si>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</si>
  <si>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</si>
  <si>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</si>
  <si>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</si>
  <si>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</si>
  <si>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</si>
  <si>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</si>
  <si>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</si>
  <si>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</si>
  <si>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</si>
  <si>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</si>
  <si>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</si>
  <si>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</si>
  <si>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</si>
  <si>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</si>
  <si>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 (ежемесячная денежная выплата ВТ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</si>
  <si>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</si>
  <si>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</si>
  <si>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</si>
  <si>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по социальному  обслуживанию граждан</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</si>
  <si>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по назначению государственной социальной помощи, в том числе на основании социального контракта на 2021 год и на плановый период 2022 и 2023 годов</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</si>
  <si>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</si>
  <si>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</si>
  <si>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</si>
  <si>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</si>
  <si>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</si>
  <si>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</si>
  <si>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</si>
  <si>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</si>
  <si>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</si>
  <si>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</si>
  <si>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</si>
  <si>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</si>
  <si>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</si>
  <si>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</si>
  <si>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</si>
  <si>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</si>
  <si>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</si>
  <si>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</si>
  <si>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</si>
  <si>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</si>
  <si>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</si>
  <si>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285 2 02 35280 04 0000 150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</si>
  <si>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</si>
  <si>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285 2 02 35380 04 0000 150</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</si>
  <si>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</si>
  <si>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</si>
  <si>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</si>
  <si>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283 2 02 35469 04 0000 150</t>
  </si>
  <si>
    <t>Субвенции бюджетам городских округов на проведение Всероссийской переписи населения 2020 года</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</si>
  <si>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</si>
  <si>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</si>
  <si>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</si>
  <si>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</si>
  <si>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</si>
  <si>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</si>
  <si>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</si>
  <si>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</si>
  <si>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289 2 02 45454 04 0000 150</t>
  </si>
  <si>
    <t>Межбюджетные трансферты, передаваемые бюджетам городских округов на создание модельных муниципальных библиотек</t>
  </si>
  <si>
    <t>283 2 02 49999 04 0000 150</t>
  </si>
  <si>
    <t>Прочие межбюджетные трансферты, передаваемые бюджетам городских округов на создание и содержания мест (площадок) накопления твердых коммунальных отходов</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</si>
  <si>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</si>
  <si>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</si>
  <si>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 xml:space="preserve">Прочие межбюджетные трансферты на обустройство контейнерных площадок для раздельного накопления твердых коммунальных отходов </t>
  </si>
  <si>
    <t>Прочие межбюджетные трансферты, передаваемые бюджетам городских округов на реализацию регионального проекта «Информационная безопасность»</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</si>
  <si>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</si>
  <si>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 на 2021 год и плановый период 2022 и 2023 годов</t>
  </si>
  <si>
    <t>Прочие межбюджетные трансферты, передаваемые бюджетам городских округов на организацию обучения инвалидов навыкам передвижения на колясках активного типа и прогулочных креслах-колясках муниципальными учреждениями социальной защиты населения на 2021 год и плановый период 2022 и 2023 годов</t>
  </si>
  <si>
    <t>000 2 04 00000 00 0000 000</t>
  </si>
  <si>
    <t>Безвозмездные поступления от негосударственных организаций</t>
  </si>
  <si>
    <t>288 2 04 04020 04 0000 150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</si>
  <si>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</si>
  <si>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289 2 04 04020 04 0000 150</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</si>
  <si>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</si>
  <si>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</si>
  <si>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</si>
  <si>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</si>
  <si>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288 2 07 04020 04 0000 150</t>
  </si>
  <si>
    <t>000 2 00 00000 00 0000 000</t>
  </si>
  <si>
    <t>БЕЗВОЗМЕЗДНЫЕ ПОСТУПЛЕНИЯ</t>
  </si>
  <si>
    <t>ВСЕГО ДОХОДОВ</t>
  </si>
  <si>
    <t xml:space="preserve">Приложение 1 к реестру </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</si>
</sst>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11">
    <font>
      <sz val="11"/>
      <color theme="1"/>
      <name val="Calibri"/>
      <family val="2"/>
      <charset val="204"/>
      <scheme val="minor"/>
    </font>
    <font>
      <sz val="10"/>
      <name val="Arial Cyr"/>
      <charset val="204"/>
    </font>
    <font>
      <b/>
      <sz val="12"/>
      <name val="Times New Roman"/>
      <family val="1"/>
      <charset val="204"/>
    </font>
    <font>
      <sz val="12"/>
      <name val="Times New Roman"/>
      <family val="1"/>
      <charset val="204"/>
    </font>
    <font>
      <sz val="12"/>
      <color theme="1"/>
      <name val="Times New Roman"/>
      <family val="1"/>
      <charset val="204"/>
    </font>
    <font>
      <sz val="10"/>
      <name val="Arial"/>
      <family val="2"/>
      <charset val="204"/>
    </font>
    <font>
      <u/>
      <sz val="12"/>
      <name val="Times New Roman"/>
      <family val="1"/>
      <charset val="204"/>
    </font>
    <font>
      <b/>
      <sz val="9"/>
      <color indexed="81"/>
      <name val="Tahoma"/>
      <family val="2"/>
      <charset val="204"/>
    </font>
    <font>
      <sz val="9"/>
      <color indexed="81"/>
      <name val="Tahoma"/>
      <family val="2"/>
      <charset val="204"/>
    </font>
    <font>
      <sz val="11"/>
      <color rgb="FF000000"/>
      <name val="Calibri"/>
      <family val="2"/>
      <scheme val="minor"/>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6">
    <xf numFmtId="0" fontId="0" fillId="0" borderId="0"/>
    <xf numFmtId="0" fontId="1" fillId="0" borderId="0"/>
    <xf numFmtId="0" fontId="1" fillId="0" borderId="0" applyFont="0" applyFill="0" applyBorder="0" applyAlignment="0" applyProtection="0"/>
    <xf numFmtId="0" fontId="5" fillId="0" borderId="0"/>
    <xf numFmtId="0" fontId="5" fillId="0" borderId="0"/>
    <xf numFmtId="0" fontId="9" fillId="0" borderId="0"/>
    <xf numFmtId="0" fontId="5" fillId="0" borderId="0"/>
    <xf numFmtId="0" fontId="5" fillId="0" borderId="0"/>
    <xf numFmtId="0" fontId="5" fillId="0" borderId="0"/>
    <xf numFmtId="9"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66" fontId="10" fillId="0" borderId="0" applyFont="0" applyFill="0" applyBorder="0" applyAlignment="0" applyProtection="0"/>
  </cellStyleXfs>
  <cellXfs count="60">
    <xf numFmtId="0" fontId="0" fillId="0" borderId="0" xfId="0"/>
    <xf numFmtId="164" fontId="2" fillId="2" borderId="0" xfId="1" applyNumberFormat="1" applyFont="1" applyFill="1" applyBorder="1" applyAlignment="1">
      <alignment horizontal="center" wrapText="1"/>
    </xf>
    <xf numFmtId="164" fontId="3" fillId="2" borderId="0" xfId="1" applyNumberFormat="1" applyFont="1" applyFill="1" applyBorder="1" applyAlignment="1">
      <alignment horizontal="center" wrapText="1"/>
    </xf>
    <xf numFmtId="0" fontId="3" fillId="2" borderId="0" xfId="1" applyFont="1" applyFill="1" applyAlignment="1">
      <alignment vertical="center" wrapText="1"/>
    </xf>
    <xf numFmtId="164" fontId="2"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justify" vertical="center" wrapText="1"/>
    </xf>
    <xf numFmtId="164" fontId="3" fillId="2" borderId="1" xfId="1" applyNumberFormat="1" applyFont="1" applyFill="1" applyBorder="1" applyAlignment="1">
      <alignment horizontal="center" vertical="center" wrapText="1"/>
    </xf>
    <xf numFmtId="164" fontId="3" fillId="2" borderId="0" xfId="1" applyNumberFormat="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0" xfId="1" applyFont="1" applyFill="1" applyBorder="1" applyAlignment="1">
      <alignment horizontal="center" wrapText="1"/>
    </xf>
    <xf numFmtId="0" fontId="2" fillId="2" borderId="2" xfId="1" applyFont="1" applyFill="1" applyBorder="1" applyAlignment="1">
      <alignment horizontal="center" vertical="center" wrapText="1"/>
    </xf>
    <xf numFmtId="0" fontId="2" fillId="2" borderId="2" xfId="1" applyFont="1" applyFill="1" applyBorder="1" applyAlignment="1">
      <alignment horizontal="justify" vertical="center" wrapText="1"/>
    </xf>
    <xf numFmtId="165" fontId="2" fillId="2" borderId="2" xfId="2" applyNumberFormat="1" applyFont="1" applyFill="1" applyBorder="1" applyAlignment="1">
      <alignment horizontal="center" vertical="center" wrapText="1"/>
    </xf>
    <xf numFmtId="165" fontId="3" fillId="2" borderId="2" xfId="2" applyNumberFormat="1" applyFont="1" applyFill="1" applyBorder="1" applyAlignment="1">
      <alignment horizontal="center" vertical="center" wrapText="1"/>
    </xf>
    <xf numFmtId="2" fontId="3" fillId="2" borderId="0" xfId="1" applyNumberFormat="1" applyFont="1" applyFill="1" applyAlignment="1">
      <alignment horizontal="center" vertical="center" wrapText="1"/>
    </xf>
    <xf numFmtId="0" fontId="2" fillId="2" borderId="3" xfId="1" applyFont="1" applyFill="1" applyBorder="1" applyAlignment="1">
      <alignment horizontal="center" vertical="center" wrapText="1"/>
    </xf>
    <xf numFmtId="0" fontId="4" fillId="0" borderId="2" xfId="1" applyFont="1" applyFill="1" applyBorder="1" applyAlignment="1">
      <alignment horizontal="justify" vertical="center" wrapText="1"/>
    </xf>
    <xf numFmtId="0" fontId="3" fillId="2" borderId="2" xfId="1" applyFont="1" applyFill="1" applyBorder="1" applyAlignment="1">
      <alignment horizontal="justify" vertical="center" wrapText="1"/>
    </xf>
    <xf numFmtId="3" fontId="3" fillId="2" borderId="2" xfId="1" applyNumberFormat="1" applyFont="1" applyFill="1" applyBorder="1" applyAlignment="1">
      <alignment horizontal="center" vertical="center" wrapText="1"/>
    </xf>
    <xf numFmtId="3" fontId="3" fillId="2" borderId="2" xfId="1" applyNumberFormat="1" applyFont="1" applyFill="1" applyBorder="1" applyAlignment="1">
      <alignment horizontal="justify" vertical="center" wrapText="1"/>
    </xf>
    <xf numFmtId="3" fontId="2" fillId="2" borderId="2" xfId="1" applyNumberFormat="1" applyFont="1" applyFill="1" applyBorder="1" applyAlignment="1">
      <alignment horizontal="center" vertical="center" wrapText="1"/>
    </xf>
    <xf numFmtId="3" fontId="2" fillId="2" borderId="2" xfId="1" applyNumberFormat="1" applyFont="1" applyFill="1" applyBorder="1" applyAlignment="1">
      <alignment horizontal="justify" vertical="center" wrapText="1"/>
    </xf>
    <xf numFmtId="0" fontId="3" fillId="2" borderId="2" xfId="3" applyFont="1" applyFill="1" applyBorder="1" applyAlignment="1">
      <alignment horizontal="justify" vertical="center" wrapText="1"/>
    </xf>
    <xf numFmtId="0" fontId="2" fillId="2" borderId="2" xfId="1" quotePrefix="1" applyFont="1" applyFill="1" applyBorder="1" applyAlignment="1">
      <alignment horizontal="justify" vertical="center" wrapText="1"/>
    </xf>
    <xf numFmtId="49" fontId="2" fillId="2" borderId="5" xfId="4" applyNumberFormat="1" applyFont="1" applyFill="1" applyBorder="1" applyAlignment="1">
      <alignment horizontal="center" vertical="center" wrapText="1"/>
    </xf>
    <xf numFmtId="49" fontId="2" fillId="2" borderId="6" xfId="4" applyNumberFormat="1" applyFont="1" applyFill="1" applyBorder="1" applyAlignment="1">
      <alignment horizontal="center" vertical="center" wrapText="1"/>
    </xf>
    <xf numFmtId="49" fontId="3" fillId="2" borderId="2" xfId="4" applyNumberFormat="1" applyFont="1" applyFill="1" applyBorder="1" applyAlignment="1">
      <alignment horizontal="center" vertical="center" wrapText="1"/>
    </xf>
    <xf numFmtId="0" fontId="3" fillId="2" borderId="2" xfId="4" applyNumberFormat="1" applyFont="1" applyFill="1" applyBorder="1" applyAlignment="1">
      <alignment horizontal="justify" vertical="center" wrapText="1"/>
    </xf>
    <xf numFmtId="0" fontId="3" fillId="2" borderId="2" xfId="1" applyNumberFormat="1" applyFont="1" applyFill="1" applyBorder="1" applyAlignment="1">
      <alignment horizontal="justify" vertical="center" wrapText="1"/>
    </xf>
    <xf numFmtId="0" fontId="3" fillId="2" borderId="0" xfId="1" applyFont="1" applyFill="1" applyAlignment="1">
      <alignment horizontal="center" vertical="center" wrapText="1"/>
    </xf>
    <xf numFmtId="165" fontId="3" fillId="3" borderId="2" xfId="2" applyNumberFormat="1" applyFont="1" applyFill="1" applyBorder="1" applyAlignment="1">
      <alignment horizontal="center" vertical="center" wrapText="1"/>
    </xf>
    <xf numFmtId="165" fontId="3" fillId="2" borderId="0" xfId="1" applyNumberFormat="1" applyFont="1" applyFill="1" applyAlignment="1">
      <alignment horizontal="center" vertical="center" wrapText="1"/>
    </xf>
    <xf numFmtId="165" fontId="2" fillId="2" borderId="2" xfId="1" applyNumberFormat="1" applyFont="1" applyFill="1" applyBorder="1" applyAlignment="1">
      <alignment horizontal="center" vertical="center" wrapText="1"/>
    </xf>
    <xf numFmtId="165" fontId="3" fillId="2" borderId="2" xfId="1" applyNumberFormat="1" applyFont="1" applyFill="1" applyBorder="1" applyAlignment="1">
      <alignment horizontal="center" vertical="center" wrapText="1"/>
    </xf>
    <xf numFmtId="49" fontId="3" fillId="2" borderId="3" xfId="3" applyNumberFormat="1" applyFont="1" applyFill="1" applyBorder="1" applyAlignment="1">
      <alignment horizontal="center" vertical="center" wrapText="1"/>
    </xf>
    <xf numFmtId="0" fontId="4" fillId="2" borderId="2" xfId="0" applyFont="1" applyFill="1" applyBorder="1" applyAlignment="1">
      <alignment horizontal="justify" vertical="center" wrapText="1"/>
    </xf>
    <xf numFmtId="0" fontId="4" fillId="2" borderId="2" xfId="0" applyNumberFormat="1" applyFont="1" applyFill="1" applyBorder="1" applyAlignment="1">
      <alignment horizontal="justify" vertical="center"/>
    </xf>
    <xf numFmtId="49" fontId="3" fillId="2" borderId="2" xfId="3" applyNumberFormat="1" applyFont="1" applyFill="1" applyBorder="1" applyAlignment="1">
      <alignment horizontal="center" vertical="center" wrapText="1"/>
    </xf>
    <xf numFmtId="0" fontId="3" fillId="2" borderId="2" xfId="1" applyNumberFormat="1" applyFont="1" applyFill="1" applyBorder="1" applyAlignment="1">
      <alignment horizontal="justify" vertical="center"/>
    </xf>
    <xf numFmtId="49" fontId="2" fillId="2" borderId="7" xfId="4" applyNumberFormat="1" applyFont="1" applyFill="1" applyBorder="1" applyAlignment="1">
      <alignment horizontal="justify" vertical="center" wrapText="1"/>
    </xf>
    <xf numFmtId="0" fontId="4" fillId="2" borderId="2" xfId="0" applyFont="1" applyFill="1" applyBorder="1" applyAlignment="1">
      <alignment horizontal="justify" vertical="center" wrapText="1" readingOrder="1"/>
    </xf>
    <xf numFmtId="0" fontId="4" fillId="2" borderId="2" xfId="1" applyFont="1" applyFill="1" applyBorder="1" applyAlignment="1">
      <alignment horizontal="justify" vertical="center" wrapText="1"/>
    </xf>
    <xf numFmtId="49" fontId="3" fillId="2" borderId="2" xfId="1" applyNumberFormat="1" applyFont="1" applyFill="1" applyBorder="1" applyAlignment="1" applyProtection="1">
      <alignment horizontal="center" vertical="center" wrapText="1"/>
    </xf>
    <xf numFmtId="49" fontId="4" fillId="2" borderId="8" xfId="1" applyNumberFormat="1" applyFont="1" applyFill="1" applyBorder="1" applyAlignment="1" applyProtection="1">
      <alignment horizontal="justify" vertical="center" wrapText="1"/>
    </xf>
    <xf numFmtId="49" fontId="4" fillId="2" borderId="2" xfId="1" applyNumberFormat="1" applyFont="1" applyFill="1" applyBorder="1" applyAlignment="1" applyProtection="1">
      <alignment horizontal="justify" vertical="center" wrapText="1"/>
    </xf>
    <xf numFmtId="0" fontId="3" fillId="2" borderId="2" xfId="1" applyFont="1" applyFill="1" applyBorder="1" applyAlignment="1">
      <alignment horizontal="center" vertical="center"/>
    </xf>
    <xf numFmtId="0" fontId="4" fillId="2" borderId="4" xfId="1" applyFont="1" applyFill="1" applyBorder="1" applyAlignment="1">
      <alignment horizontal="justify" vertical="center" wrapText="1"/>
    </xf>
    <xf numFmtId="49" fontId="3" fillId="2" borderId="8" xfId="1" applyNumberFormat="1" applyFont="1" applyFill="1" applyBorder="1" applyAlignment="1" applyProtection="1">
      <alignment horizontal="center" vertical="center" wrapText="1"/>
    </xf>
    <xf numFmtId="165" fontId="3" fillId="2" borderId="4" xfId="2" applyNumberFormat="1" applyFont="1" applyFill="1" applyBorder="1" applyAlignment="1">
      <alignment horizontal="center" vertical="center" wrapText="1"/>
    </xf>
    <xf numFmtId="0" fontId="4" fillId="2" borderId="2" xfId="1" applyNumberFormat="1" applyFont="1" applyFill="1" applyBorder="1" applyAlignment="1">
      <alignment horizontal="justify" vertical="center" wrapText="1"/>
    </xf>
    <xf numFmtId="0" fontId="4" fillId="2" borderId="2" xfId="1" applyFont="1" applyFill="1" applyBorder="1" applyAlignment="1">
      <alignment horizontal="center" vertical="center"/>
    </xf>
    <xf numFmtId="165" fontId="4" fillId="2" borderId="2" xfId="2" applyNumberFormat="1" applyFont="1" applyFill="1" applyBorder="1" applyAlignment="1">
      <alignment horizontal="center" vertical="center" wrapText="1"/>
    </xf>
    <xf numFmtId="49" fontId="2" fillId="2" borderId="2" xfId="4" applyNumberFormat="1" applyFont="1" applyFill="1" applyBorder="1" applyAlignment="1">
      <alignment horizontal="left" vertical="center" wrapText="1"/>
    </xf>
    <xf numFmtId="0" fontId="3" fillId="2" borderId="0" xfId="1" applyFont="1" applyFill="1" applyAlignment="1">
      <alignment horizontal="justify" vertical="center" wrapText="1"/>
    </xf>
    <xf numFmtId="164" fontId="3" fillId="2" borderId="0" xfId="1" applyNumberFormat="1" applyFont="1" applyFill="1" applyBorder="1" applyAlignment="1">
      <alignment horizontal="right"/>
    </xf>
    <xf numFmtId="164" fontId="2" fillId="2" borderId="0" xfId="1" applyNumberFormat="1" applyFont="1" applyFill="1" applyBorder="1" applyAlignment="1">
      <alignment horizontal="center" wrapText="1"/>
    </xf>
    <xf numFmtId="3" fontId="3" fillId="2" borderId="3" xfId="1" applyNumberFormat="1" applyFont="1" applyFill="1" applyBorder="1" applyAlignment="1">
      <alignment horizontal="center" vertical="center" wrapText="1"/>
    </xf>
    <xf numFmtId="3" fontId="3" fillId="2" borderId="4" xfId="1" applyNumberFormat="1" applyFont="1" applyFill="1" applyBorder="1" applyAlignment="1">
      <alignment horizontal="center" vertical="center" wrapText="1"/>
    </xf>
    <xf numFmtId="49" fontId="2" fillId="2" borderId="5" xfId="4" applyNumberFormat="1" applyFont="1" applyFill="1" applyBorder="1" applyAlignment="1">
      <alignment horizontal="left" vertical="center" wrapText="1"/>
    </xf>
    <xf numFmtId="49" fontId="2" fillId="2" borderId="6" xfId="4" applyNumberFormat="1" applyFont="1" applyFill="1" applyBorder="1" applyAlignment="1">
      <alignment horizontal="left" vertical="center" wrapText="1"/>
    </xf>
  </cellXfs>
  <cellStyles count="16">
    <cellStyle name="Normal" xfId="5"/>
    <cellStyle name="Обычный" xfId="0" builtinId="0"/>
    <cellStyle name="Обычный 2" xfId="6"/>
    <cellStyle name="Обычный 2 2" xfId="1"/>
    <cellStyle name="Обычный 2 3" xfId="3"/>
    <cellStyle name="Обычный 3" xfId="7"/>
    <cellStyle name="Обычный 4" xfId="8"/>
    <cellStyle name="Обычный_Лист2" xfId="4"/>
    <cellStyle name="Процентный 2" xfId="9"/>
    <cellStyle name="Финансовый 2" xfId="10"/>
    <cellStyle name="Финансовый 2 2" xfId="11"/>
    <cellStyle name="Финансовый 2 2 2" xfId="2"/>
    <cellStyle name="Финансовый 2 3" xfId="12"/>
    <cellStyle name="Финансовый 2 4" xfId="13"/>
    <cellStyle name="Финансовый 2 5" xfId="14"/>
    <cellStyle name="Финансовый 3"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consultantplus://offline/ref=D42EAC7BD398020209D35F6AF6672FBA6F13F77B84F225875A8095FA102A9B2D8E358CD609751112B9E7A4869E64DFF883BAA8D38BAB06D8YDV9M" TargetMode="External"/><Relationship Id="rId7" Type="http://schemas.openxmlformats.org/officeDocument/2006/relationships/vmlDrawing" Target="../drawings/vmlDrawing1.vm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dimension ref="A1:T244"/>
  <sheetViews>
    <sheetView tabSelected="1" view="pageBreakPreview" zoomScale="60" zoomScaleNormal="100" workbookViewId="0">
      <selection activeCell="Q4" sqref="Q4"/>
    </sheetView>
  </sheetViews>
  <sheetFormatPr defaultRowHeight="15.75"/>
  <cols>
    <col min="1" max="1" width="31.7109375" style="29" customWidth="1"/>
    <col min="2" max="2" width="70.5703125" style="53" customWidth="1"/>
    <col min="3" max="5" width="14.7109375" style="29" hidden="1" customWidth="1"/>
    <col min="6" max="6" width="14.7109375" style="29" customWidth="1"/>
    <col min="7" max="7" width="16.42578125" style="29" customWidth="1"/>
    <col min="8" max="8" width="14.7109375" style="29" customWidth="1"/>
    <col min="9" max="9" width="17.28515625" style="29" customWidth="1"/>
    <col min="10" max="11" width="14.7109375" style="29" hidden="1" customWidth="1"/>
    <col min="12" max="14" width="14.7109375" style="29" customWidth="1"/>
    <col min="15" max="15" width="15.7109375" style="29" hidden="1" customWidth="1"/>
    <col min="16" max="17" width="15.42578125" style="29" customWidth="1"/>
    <col min="18" max="18" width="15.7109375" style="29" customWidth="1"/>
    <col min="19" max="20" width="13.85546875" style="29" customWidth="1"/>
    <col min="21" max="21" width="9.140625" style="3"/>
    <col min="22" max="22" width="73.28515625" style="3" customWidth="1"/>
    <col min="23" max="23" width="15.85546875" style="3" customWidth="1"/>
    <col min="24" max="24" width="11" style="3" customWidth="1"/>
    <col min="25" max="16384" width="9.140625" style="3"/>
  </cols>
  <sheetData>
    <row r="1" spans="1:20">
      <c r="A1" s="55" t="s">
        <v>0</v>
      </c>
      <c r="B1" s="55"/>
      <c r="C1" s="55"/>
      <c r="D1" s="55"/>
      <c r="E1" s="55"/>
      <c r="F1" s="55"/>
      <c r="G1" s="55"/>
      <c r="H1" s="55"/>
      <c r="I1" s="55"/>
      <c r="J1" s="55"/>
      <c r="K1" s="1"/>
      <c r="L1" s="1"/>
      <c r="M1" s="1"/>
      <c r="N1" s="2"/>
      <c r="O1" s="1"/>
      <c r="P1" s="1"/>
      <c r="Q1" s="1"/>
      <c r="R1" s="54" t="s">
        <v>400</v>
      </c>
      <c r="S1" s="1"/>
      <c r="T1" s="1"/>
    </row>
    <row r="2" spans="1:20">
      <c r="A2" s="55"/>
      <c r="B2" s="55"/>
      <c r="C2" s="55"/>
      <c r="D2" s="55"/>
      <c r="E2" s="55"/>
      <c r="F2" s="55"/>
      <c r="G2" s="55"/>
      <c r="H2" s="55"/>
      <c r="I2" s="55"/>
      <c r="J2" s="55"/>
      <c r="K2" s="1"/>
      <c r="L2" s="1"/>
      <c r="M2" s="1"/>
      <c r="N2" s="2"/>
      <c r="O2" s="1"/>
      <c r="P2" s="1"/>
      <c r="Q2" s="1"/>
      <c r="R2" s="1"/>
      <c r="S2" s="1"/>
      <c r="T2" s="1"/>
    </row>
    <row r="3" spans="1:20">
      <c r="A3" s="4"/>
      <c r="B3" s="5"/>
      <c r="C3" s="6"/>
      <c r="D3" s="6"/>
      <c r="E3" s="6"/>
      <c r="F3" s="6"/>
      <c r="G3" s="6"/>
      <c r="H3" s="6"/>
      <c r="I3" s="6"/>
      <c r="J3" s="6"/>
      <c r="K3" s="7"/>
      <c r="L3" s="7"/>
      <c r="M3" s="7"/>
      <c r="N3" s="7"/>
      <c r="O3" s="7" t="s">
        <v>1</v>
      </c>
      <c r="P3" s="7"/>
      <c r="Q3" s="7"/>
      <c r="R3" s="7" t="s">
        <v>1</v>
      </c>
      <c r="S3" s="7"/>
      <c r="T3" s="7"/>
    </row>
    <row r="4" spans="1:20" ht="31.5">
      <c r="A4" s="8" t="s">
        <v>2</v>
      </c>
      <c r="B4" s="8" t="s">
        <v>3</v>
      </c>
      <c r="C4" s="8" t="s">
        <v>4</v>
      </c>
      <c r="D4" s="8" t="s">
        <v>5</v>
      </c>
      <c r="E4" s="8" t="s">
        <v>6</v>
      </c>
      <c r="F4" s="8" t="s">
        <v>7</v>
      </c>
      <c r="G4" s="8" t="s">
        <v>8</v>
      </c>
      <c r="H4" s="8" t="s">
        <v>9</v>
      </c>
      <c r="I4" s="8" t="s">
        <v>10</v>
      </c>
      <c r="J4" s="8" t="s">
        <v>11</v>
      </c>
      <c r="K4" s="8" t="s">
        <v>11</v>
      </c>
      <c r="L4" s="8" t="s">
        <v>11</v>
      </c>
      <c r="M4" s="8" t="s">
        <v>8</v>
      </c>
      <c r="N4" s="8" t="s">
        <v>9</v>
      </c>
      <c r="O4" s="8" t="s">
        <v>12</v>
      </c>
      <c r="P4" s="8" t="s">
        <v>12</v>
      </c>
      <c r="Q4" s="8" t="s">
        <v>8</v>
      </c>
      <c r="R4" s="8" t="s">
        <v>9</v>
      </c>
      <c r="S4" s="9"/>
      <c r="T4" s="9"/>
    </row>
    <row r="5" spans="1:20" ht="18" customHeight="1">
      <c r="A5" s="10" t="s">
        <v>13</v>
      </c>
      <c r="B5" s="11" t="s">
        <v>14</v>
      </c>
      <c r="C5" s="12">
        <f>SUM(C7:C11)</f>
        <v>1069651.4000000001</v>
      </c>
      <c r="D5" s="12">
        <f>SUM(D7:D11)</f>
        <v>1069651.4000000001</v>
      </c>
      <c r="E5" s="12">
        <f>SUM(E7:E12)</f>
        <v>1090454.0000000002</v>
      </c>
      <c r="F5" s="12">
        <f>SUM(F7:F12)</f>
        <v>1111830.0000000002</v>
      </c>
      <c r="G5" s="12">
        <f>SUM(G7:G12)</f>
        <v>1131660.7999999998</v>
      </c>
      <c r="H5" s="13">
        <f>G5-F5</f>
        <v>19830.799999999581</v>
      </c>
      <c r="I5" s="12"/>
      <c r="J5" s="12">
        <f>SUM(J7:J11)</f>
        <v>1117766.3999999999</v>
      </c>
      <c r="K5" s="12">
        <f>SUM(K7:K11)</f>
        <v>1117766.3999999999</v>
      </c>
      <c r="L5" s="12">
        <f>SUM(L7:L11)</f>
        <v>1117766.3999999999</v>
      </c>
      <c r="M5" s="12">
        <f>SUM(M7:M11)</f>
        <v>1117766.3999999999</v>
      </c>
      <c r="N5" s="13">
        <f>M5-L5</f>
        <v>0</v>
      </c>
      <c r="O5" s="12">
        <f>SUM(O7:O11)</f>
        <v>1203137.3</v>
      </c>
      <c r="P5" s="12">
        <f>SUM(P7:P11)</f>
        <v>1203137.3</v>
      </c>
      <c r="Q5" s="12">
        <f>SUM(Q7:Q11)</f>
        <v>1203137.3</v>
      </c>
      <c r="R5" s="13">
        <f>Q5-P5</f>
        <v>0</v>
      </c>
      <c r="S5" s="14"/>
      <c r="T5" s="14"/>
    </row>
    <row r="6" spans="1:20" ht="54.75" customHeight="1">
      <c r="A6" s="15"/>
      <c r="B6" s="16" t="s">
        <v>15</v>
      </c>
      <c r="C6" s="13">
        <f>(C7+C8+C9+C10)*16.8988501/31.8988501+C11</f>
        <v>568635.54990200547</v>
      </c>
      <c r="D6" s="13">
        <f>(D7+D8+D9+D10)*16.8988501/31.8988501+D11</f>
        <v>568635.54990200547</v>
      </c>
      <c r="E6" s="13">
        <f>(E7+E8+E9+E10)*16.8988501/31.8988501+E11+(E12)*16.8988501/29.8988501</f>
        <v>580393.19335365982</v>
      </c>
      <c r="F6" s="13">
        <f>(F7+F8+F9+F10)*16.8988501/31.8988501+F11+(F12)*16.8988501/29.8988501</f>
        <v>592191.42642080132</v>
      </c>
      <c r="G6" s="13">
        <f>(G7+G8+G9+G10)*16.8988501/31.8988501+G11+(G12)*16.8988501/29.8988501</f>
        <v>603526.97114554746</v>
      </c>
      <c r="H6" s="13">
        <f t="shared" ref="H6:H70" si="0">G6-F6</f>
        <v>11335.544724746142</v>
      </c>
      <c r="I6" s="12"/>
      <c r="J6" s="13">
        <f>(J7+J8+J9+J10)*16.522473/31.52273+J11</f>
        <v>587913.41254933504</v>
      </c>
      <c r="K6" s="13">
        <f>(K7+K8+K9+K10)*16.522473/31.52273+K11</f>
        <v>587913.41254933504</v>
      </c>
      <c r="L6" s="13">
        <f>(L7+L8+L9+L10)*16.522473/31.52273+L11</f>
        <v>587913.41254933504</v>
      </c>
      <c r="M6" s="13">
        <f>(M7+M8+M9+M10)*16.522473/31.52273+M11</f>
        <v>587913.41254933504</v>
      </c>
      <c r="N6" s="13">
        <f t="shared" ref="N6:N69" si="1">M6-L6</f>
        <v>0</v>
      </c>
      <c r="O6" s="13">
        <f>(O7+O8+O9+O10)*17.14368776/32.14368776+O11</f>
        <v>643846.61953328562</v>
      </c>
      <c r="P6" s="13">
        <f>(P7+P8+P9+P10)*17.14368776/32.14368776+P11</f>
        <v>643846.61953328562</v>
      </c>
      <c r="Q6" s="13">
        <f>(Q7+Q8+Q9+Q10)*17.14368776/32.14368776+Q11</f>
        <v>643846.61953328562</v>
      </c>
      <c r="R6" s="13">
        <f t="shared" ref="R6:R69" si="2">Q6-P6</f>
        <v>0</v>
      </c>
      <c r="S6" s="14"/>
      <c r="T6" s="14"/>
    </row>
    <row r="7" spans="1:20" ht="78.75">
      <c r="A7" s="56" t="s">
        <v>16</v>
      </c>
      <c r="B7" s="17" t="s">
        <v>17</v>
      </c>
      <c r="C7" s="13">
        <v>1003761.3</v>
      </c>
      <c r="D7" s="13">
        <v>1003761.3</v>
      </c>
      <c r="E7" s="13">
        <v>1003761.3</v>
      </c>
      <c r="F7" s="13">
        <v>1003761.3</v>
      </c>
      <c r="G7" s="13">
        <v>995244.4</v>
      </c>
      <c r="H7" s="13">
        <f t="shared" si="0"/>
        <v>-8516.9000000000233</v>
      </c>
      <c r="I7" s="13" t="s">
        <v>18</v>
      </c>
      <c r="J7" s="13">
        <v>1049703.3999999999</v>
      </c>
      <c r="K7" s="13">
        <v>1049703.3999999999</v>
      </c>
      <c r="L7" s="13">
        <v>1049703.3999999999</v>
      </c>
      <c r="M7" s="13">
        <v>1049703.3999999999</v>
      </c>
      <c r="N7" s="13">
        <f t="shared" si="1"/>
        <v>0</v>
      </c>
      <c r="O7" s="13">
        <v>1130946.5</v>
      </c>
      <c r="P7" s="13">
        <v>1130946.5</v>
      </c>
      <c r="Q7" s="13">
        <v>1130946.5</v>
      </c>
      <c r="R7" s="13">
        <f t="shared" si="2"/>
        <v>0</v>
      </c>
      <c r="S7" s="14"/>
      <c r="T7" s="14"/>
    </row>
    <row r="8" spans="1:20" ht="47.25">
      <c r="A8" s="57"/>
      <c r="B8" s="17" t="s">
        <v>19</v>
      </c>
      <c r="C8" s="13">
        <v>38815.5</v>
      </c>
      <c r="D8" s="13">
        <v>38815.5</v>
      </c>
      <c r="E8" s="13">
        <v>38815.5</v>
      </c>
      <c r="F8" s="13">
        <v>38815.5</v>
      </c>
      <c r="G8" s="13">
        <v>38815.5</v>
      </c>
      <c r="H8" s="13">
        <f t="shared" si="0"/>
        <v>0</v>
      </c>
      <c r="I8" s="13"/>
      <c r="J8" s="13">
        <v>40122</v>
      </c>
      <c r="K8" s="13">
        <v>40122</v>
      </c>
      <c r="L8" s="13">
        <v>40122</v>
      </c>
      <c r="M8" s="13">
        <v>40122</v>
      </c>
      <c r="N8" s="13">
        <f t="shared" si="1"/>
        <v>0</v>
      </c>
      <c r="O8" s="13">
        <v>42508.2</v>
      </c>
      <c r="P8" s="13">
        <v>42508.2</v>
      </c>
      <c r="Q8" s="13">
        <v>42508.2</v>
      </c>
      <c r="R8" s="13">
        <f t="shared" si="2"/>
        <v>0</v>
      </c>
      <c r="S8" s="14"/>
      <c r="T8" s="14"/>
    </row>
    <row r="9" spans="1:20" ht="110.25">
      <c r="A9" s="18" t="s">
        <v>20</v>
      </c>
      <c r="B9" s="19" t="s">
        <v>21</v>
      </c>
      <c r="C9" s="13">
        <v>15379.6</v>
      </c>
      <c r="D9" s="13">
        <v>15379.6</v>
      </c>
      <c r="E9" s="13">
        <v>15379.6</v>
      </c>
      <c r="F9" s="13">
        <v>17379.599999999999</v>
      </c>
      <c r="G9" s="13">
        <v>20000</v>
      </c>
      <c r="H9" s="13">
        <f t="shared" si="0"/>
        <v>2620.4000000000015</v>
      </c>
      <c r="I9" s="13" t="s">
        <v>18</v>
      </c>
      <c r="J9" s="13">
        <v>15649.7</v>
      </c>
      <c r="K9" s="13">
        <v>15649.7</v>
      </c>
      <c r="L9" s="13">
        <v>15649.7</v>
      </c>
      <c r="M9" s="13">
        <v>15649.7</v>
      </c>
      <c r="N9" s="13">
        <f t="shared" si="1"/>
        <v>0</v>
      </c>
      <c r="O9" s="13">
        <v>16506.3</v>
      </c>
      <c r="P9" s="13">
        <v>16506.3</v>
      </c>
      <c r="Q9" s="13">
        <v>16506.3</v>
      </c>
      <c r="R9" s="13">
        <f t="shared" si="2"/>
        <v>0</v>
      </c>
      <c r="S9" s="14"/>
      <c r="T9" s="14"/>
    </row>
    <row r="10" spans="1:20" ht="47.25">
      <c r="A10" s="18" t="s">
        <v>22</v>
      </c>
      <c r="B10" s="17" t="s">
        <v>23</v>
      </c>
      <c r="C10" s="13">
        <v>7498.9</v>
      </c>
      <c r="D10" s="13">
        <v>7498.9</v>
      </c>
      <c r="E10" s="13">
        <v>7498.9</v>
      </c>
      <c r="F10" s="13">
        <v>13498.9</v>
      </c>
      <c r="G10" s="13">
        <v>13400.9</v>
      </c>
      <c r="H10" s="13">
        <f t="shared" si="0"/>
        <v>-98</v>
      </c>
      <c r="I10" s="13" t="s">
        <v>18</v>
      </c>
      <c r="J10" s="13">
        <v>8000</v>
      </c>
      <c r="K10" s="13">
        <v>8000</v>
      </c>
      <c r="L10" s="13">
        <v>8000</v>
      </c>
      <c r="M10" s="13">
        <v>8000</v>
      </c>
      <c r="N10" s="13">
        <f t="shared" si="1"/>
        <v>0</v>
      </c>
      <c r="O10" s="13">
        <v>8550</v>
      </c>
      <c r="P10" s="13">
        <v>8550</v>
      </c>
      <c r="Q10" s="13">
        <v>8550</v>
      </c>
      <c r="R10" s="13">
        <f t="shared" si="2"/>
        <v>0</v>
      </c>
      <c r="S10" s="14"/>
      <c r="T10" s="14"/>
    </row>
    <row r="11" spans="1:20" ht="94.5">
      <c r="A11" s="18" t="s">
        <v>24</v>
      </c>
      <c r="B11" s="19" t="s">
        <v>25</v>
      </c>
      <c r="C11" s="13">
        <v>4196.1000000000004</v>
      </c>
      <c r="D11" s="13">
        <v>4196.1000000000004</v>
      </c>
      <c r="E11" s="13">
        <v>4196.1000000000004</v>
      </c>
      <c r="F11" s="13">
        <v>4196.1000000000004</v>
      </c>
      <c r="G11" s="13">
        <v>4000</v>
      </c>
      <c r="H11" s="13">
        <f>G11-F11</f>
        <v>-196.10000000000036</v>
      </c>
      <c r="I11" s="13" t="s">
        <v>18</v>
      </c>
      <c r="J11" s="13">
        <v>4291.3</v>
      </c>
      <c r="K11" s="13">
        <v>4291.3</v>
      </c>
      <c r="L11" s="13">
        <v>4291.3</v>
      </c>
      <c r="M11" s="13">
        <v>4291.3</v>
      </c>
      <c r="N11" s="13">
        <f t="shared" si="1"/>
        <v>0</v>
      </c>
      <c r="O11" s="13">
        <v>4626.3</v>
      </c>
      <c r="P11" s="13">
        <v>4626.3</v>
      </c>
      <c r="Q11" s="13">
        <v>4626.3</v>
      </c>
      <c r="R11" s="13">
        <f t="shared" si="2"/>
        <v>0</v>
      </c>
      <c r="S11" s="14"/>
      <c r="T11" s="14"/>
    </row>
    <row r="12" spans="1:20" ht="47.25">
      <c r="A12" s="18" t="s">
        <v>26</v>
      </c>
      <c r="B12" s="19" t="s">
        <v>27</v>
      </c>
      <c r="C12" s="13">
        <v>0</v>
      </c>
      <c r="D12" s="13">
        <v>0</v>
      </c>
      <c r="E12" s="13">
        <v>20802.599999999999</v>
      </c>
      <c r="F12" s="13">
        <v>34178.6</v>
      </c>
      <c r="G12" s="13">
        <v>60200</v>
      </c>
      <c r="H12" s="13">
        <f t="shared" si="0"/>
        <v>26021.4</v>
      </c>
      <c r="I12" s="13" t="s">
        <v>18</v>
      </c>
      <c r="J12" s="13"/>
      <c r="K12" s="13"/>
      <c r="L12" s="13"/>
      <c r="M12" s="13"/>
      <c r="N12" s="13">
        <f t="shared" si="1"/>
        <v>0</v>
      </c>
      <c r="O12" s="13"/>
      <c r="P12" s="13"/>
      <c r="Q12" s="13"/>
      <c r="R12" s="13">
        <f t="shared" si="2"/>
        <v>0</v>
      </c>
      <c r="S12" s="14"/>
      <c r="T12" s="14"/>
    </row>
    <row r="13" spans="1:20" ht="31.5">
      <c r="A13" s="20" t="s">
        <v>28</v>
      </c>
      <c r="B13" s="21" t="s">
        <v>29</v>
      </c>
      <c r="C13" s="12">
        <f t="shared" ref="C13:Q13" si="3">C14+C15+C16+C17</f>
        <v>27522.100000000002</v>
      </c>
      <c r="D13" s="12">
        <f t="shared" si="3"/>
        <v>27522.100000000002</v>
      </c>
      <c r="E13" s="12">
        <f t="shared" si="3"/>
        <v>27522.100000000002</v>
      </c>
      <c r="F13" s="12">
        <f t="shared" si="3"/>
        <v>27522.100000000002</v>
      </c>
      <c r="G13" s="12">
        <f t="shared" si="3"/>
        <v>27742.7</v>
      </c>
      <c r="H13" s="13">
        <f t="shared" si="0"/>
        <v>220.59999999999854</v>
      </c>
      <c r="I13" s="12"/>
      <c r="J13" s="12">
        <f t="shared" si="3"/>
        <v>29110.299999999996</v>
      </c>
      <c r="K13" s="12">
        <f t="shared" si="3"/>
        <v>29110.299999999996</v>
      </c>
      <c r="L13" s="12">
        <f t="shared" si="3"/>
        <v>29110.299999999996</v>
      </c>
      <c r="M13" s="12">
        <f t="shared" si="3"/>
        <v>29110.299999999996</v>
      </c>
      <c r="N13" s="13">
        <f t="shared" si="1"/>
        <v>0</v>
      </c>
      <c r="O13" s="12">
        <f t="shared" si="3"/>
        <v>29572.5</v>
      </c>
      <c r="P13" s="12">
        <f t="shared" si="3"/>
        <v>29572.5</v>
      </c>
      <c r="Q13" s="12">
        <f t="shared" si="3"/>
        <v>29572.5</v>
      </c>
      <c r="R13" s="13">
        <f t="shared" si="2"/>
        <v>0</v>
      </c>
      <c r="S13" s="14"/>
      <c r="T13" s="14"/>
    </row>
    <row r="14" spans="1:20" ht="110.25">
      <c r="A14" s="18" t="s">
        <v>30</v>
      </c>
      <c r="B14" s="22" t="s">
        <v>31</v>
      </c>
      <c r="C14" s="13">
        <v>12637.2</v>
      </c>
      <c r="D14" s="13">
        <v>12637.2</v>
      </c>
      <c r="E14" s="13">
        <v>12637.2</v>
      </c>
      <c r="F14" s="13">
        <v>12637.2</v>
      </c>
      <c r="G14" s="13">
        <v>12743.2</v>
      </c>
      <c r="H14" s="13">
        <f t="shared" si="0"/>
        <v>106</v>
      </c>
      <c r="I14" s="13" t="s">
        <v>18</v>
      </c>
      <c r="J14" s="13">
        <v>13382.6</v>
      </c>
      <c r="K14" s="13">
        <v>13382.6</v>
      </c>
      <c r="L14" s="13">
        <v>13382.6</v>
      </c>
      <c r="M14" s="13">
        <v>13382.6</v>
      </c>
      <c r="N14" s="13">
        <f t="shared" si="1"/>
        <v>0</v>
      </c>
      <c r="O14" s="13">
        <v>13691.5</v>
      </c>
      <c r="P14" s="13">
        <v>13691.5</v>
      </c>
      <c r="Q14" s="13">
        <v>13691.5</v>
      </c>
      <c r="R14" s="13">
        <f t="shared" si="2"/>
        <v>0</v>
      </c>
      <c r="S14" s="14"/>
      <c r="T14" s="14"/>
    </row>
    <row r="15" spans="1:20" ht="126">
      <c r="A15" s="18" t="s">
        <v>32</v>
      </c>
      <c r="B15" s="22" t="s">
        <v>33</v>
      </c>
      <c r="C15" s="13">
        <v>72</v>
      </c>
      <c r="D15" s="13">
        <v>72</v>
      </c>
      <c r="E15" s="13">
        <v>72</v>
      </c>
      <c r="F15" s="13">
        <v>72</v>
      </c>
      <c r="G15" s="13">
        <v>90</v>
      </c>
      <c r="H15" s="13">
        <f t="shared" si="0"/>
        <v>18</v>
      </c>
      <c r="I15" s="13" t="s">
        <v>18</v>
      </c>
      <c r="J15" s="13">
        <v>75.5</v>
      </c>
      <c r="K15" s="13">
        <v>75.5</v>
      </c>
      <c r="L15" s="13">
        <v>75.5</v>
      </c>
      <c r="M15" s="13">
        <v>75.5</v>
      </c>
      <c r="N15" s="13">
        <f t="shared" si="1"/>
        <v>0</v>
      </c>
      <c r="O15" s="13">
        <v>76.5</v>
      </c>
      <c r="P15" s="13">
        <v>76.5</v>
      </c>
      <c r="Q15" s="13">
        <v>76.5</v>
      </c>
      <c r="R15" s="13">
        <f t="shared" si="2"/>
        <v>0</v>
      </c>
      <c r="S15" s="14"/>
      <c r="T15" s="14"/>
    </row>
    <row r="16" spans="1:20" ht="110.25">
      <c r="A16" s="18" t="s">
        <v>34</v>
      </c>
      <c r="B16" s="22" t="s">
        <v>35</v>
      </c>
      <c r="C16" s="13">
        <v>16623.400000000001</v>
      </c>
      <c r="D16" s="13">
        <v>16623.400000000001</v>
      </c>
      <c r="E16" s="13">
        <v>16623.400000000001</v>
      </c>
      <c r="F16" s="13">
        <v>16623.400000000001</v>
      </c>
      <c r="G16" s="13">
        <v>17100</v>
      </c>
      <c r="H16" s="13">
        <f t="shared" si="0"/>
        <v>476.59999999999854</v>
      </c>
      <c r="I16" s="13" t="s">
        <v>18</v>
      </c>
      <c r="J16" s="13">
        <v>17558.599999999999</v>
      </c>
      <c r="K16" s="13">
        <v>17558.599999999999</v>
      </c>
      <c r="L16" s="13">
        <v>17558.599999999999</v>
      </c>
      <c r="M16" s="13">
        <v>17558.599999999999</v>
      </c>
      <c r="N16" s="13">
        <f t="shared" si="1"/>
        <v>0</v>
      </c>
      <c r="O16" s="13">
        <v>17906.5</v>
      </c>
      <c r="P16" s="13">
        <v>17906.5</v>
      </c>
      <c r="Q16" s="13">
        <v>17906.5</v>
      </c>
      <c r="R16" s="13">
        <f t="shared" si="2"/>
        <v>0</v>
      </c>
      <c r="S16" s="14"/>
      <c r="T16" s="14"/>
    </row>
    <row r="17" spans="1:20" ht="110.25">
      <c r="A17" s="18" t="s">
        <v>36</v>
      </c>
      <c r="B17" s="22" t="s">
        <v>37</v>
      </c>
      <c r="C17" s="13">
        <v>-1810.5</v>
      </c>
      <c r="D17" s="13">
        <v>-1810.5</v>
      </c>
      <c r="E17" s="13">
        <v>-1810.5</v>
      </c>
      <c r="F17" s="13">
        <v>-1810.5</v>
      </c>
      <c r="G17" s="13">
        <v>-2190.5</v>
      </c>
      <c r="H17" s="13">
        <f t="shared" si="0"/>
        <v>-380</v>
      </c>
      <c r="I17" s="13" t="s">
        <v>18</v>
      </c>
      <c r="J17" s="13">
        <v>-1906.4</v>
      </c>
      <c r="K17" s="13">
        <v>-1906.4</v>
      </c>
      <c r="L17" s="13">
        <v>-1906.4</v>
      </c>
      <c r="M17" s="13">
        <v>-1906.4</v>
      </c>
      <c r="N17" s="13">
        <f t="shared" si="1"/>
        <v>0</v>
      </c>
      <c r="O17" s="13">
        <v>-2102</v>
      </c>
      <c r="P17" s="13">
        <v>-2102</v>
      </c>
      <c r="Q17" s="13">
        <v>-2102</v>
      </c>
      <c r="R17" s="13">
        <f t="shared" si="2"/>
        <v>0</v>
      </c>
      <c r="S17" s="14"/>
      <c r="T17" s="14"/>
    </row>
    <row r="18" spans="1:20">
      <c r="A18" s="10" t="s">
        <v>38</v>
      </c>
      <c r="B18" s="23" t="s">
        <v>39</v>
      </c>
      <c r="C18" s="12">
        <f t="shared" ref="C18:Q18" si="4">C19+C23+C24+C25</f>
        <v>279082.2</v>
      </c>
      <c r="D18" s="12">
        <f t="shared" si="4"/>
        <v>279082.2</v>
      </c>
      <c r="E18" s="12">
        <f t="shared" si="4"/>
        <v>333470</v>
      </c>
      <c r="F18" s="12">
        <f t="shared" si="4"/>
        <v>343706.4</v>
      </c>
      <c r="G18" s="12">
        <f t="shared" si="4"/>
        <v>344848.1</v>
      </c>
      <c r="H18" s="13">
        <f t="shared" si="0"/>
        <v>1141.6999999999534</v>
      </c>
      <c r="I18" s="12"/>
      <c r="J18" s="12">
        <f t="shared" si="4"/>
        <v>269596.79999999999</v>
      </c>
      <c r="K18" s="12">
        <f t="shared" si="4"/>
        <v>269596.79999999999</v>
      </c>
      <c r="L18" s="12">
        <f t="shared" si="4"/>
        <v>269596.79999999999</v>
      </c>
      <c r="M18" s="12">
        <f t="shared" si="4"/>
        <v>269596.79999999999</v>
      </c>
      <c r="N18" s="13">
        <f t="shared" si="1"/>
        <v>0</v>
      </c>
      <c r="O18" s="12">
        <f t="shared" si="4"/>
        <v>285543.8</v>
      </c>
      <c r="P18" s="12">
        <f t="shared" si="4"/>
        <v>285543.8</v>
      </c>
      <c r="Q18" s="12">
        <f t="shared" si="4"/>
        <v>285543.8</v>
      </c>
      <c r="R18" s="13">
        <f t="shared" si="2"/>
        <v>0</v>
      </c>
      <c r="S18" s="14"/>
      <c r="T18" s="14"/>
    </row>
    <row r="19" spans="1:20" ht="31.5">
      <c r="A19" s="10" t="s">
        <v>40</v>
      </c>
      <c r="B19" s="11" t="s">
        <v>41</v>
      </c>
      <c r="C19" s="12">
        <f t="shared" ref="C19:Q19" si="5">C20+C21+C22</f>
        <v>238404.1</v>
      </c>
      <c r="D19" s="12">
        <f t="shared" si="5"/>
        <v>238404.1</v>
      </c>
      <c r="E19" s="12">
        <f t="shared" si="5"/>
        <v>291535</v>
      </c>
      <c r="F19" s="12">
        <f t="shared" si="5"/>
        <v>301583.40000000002</v>
      </c>
      <c r="G19" s="12">
        <f t="shared" si="5"/>
        <v>315000</v>
      </c>
      <c r="H19" s="13">
        <f t="shared" si="0"/>
        <v>13416.599999999977</v>
      </c>
      <c r="I19" s="12"/>
      <c r="J19" s="12">
        <f t="shared" si="5"/>
        <v>238588.7</v>
      </c>
      <c r="K19" s="12">
        <f t="shared" si="5"/>
        <v>238588.7</v>
      </c>
      <c r="L19" s="12">
        <f t="shared" si="5"/>
        <v>238588.7</v>
      </c>
      <c r="M19" s="12">
        <f t="shared" si="5"/>
        <v>238588.7</v>
      </c>
      <c r="N19" s="13">
        <f t="shared" si="1"/>
        <v>0</v>
      </c>
      <c r="O19" s="12">
        <f t="shared" si="5"/>
        <v>245477.8</v>
      </c>
      <c r="P19" s="12">
        <f t="shared" si="5"/>
        <v>245477.8</v>
      </c>
      <c r="Q19" s="12">
        <f t="shared" si="5"/>
        <v>245477.8</v>
      </c>
      <c r="R19" s="13">
        <f t="shared" si="2"/>
        <v>0</v>
      </c>
      <c r="S19" s="14"/>
      <c r="T19" s="14"/>
    </row>
    <row r="20" spans="1:20" ht="31.5">
      <c r="A20" s="8" t="s">
        <v>42</v>
      </c>
      <c r="B20" s="17" t="s">
        <v>43</v>
      </c>
      <c r="C20" s="13">
        <v>188284.1</v>
      </c>
      <c r="D20" s="13">
        <v>188284.1</v>
      </c>
      <c r="E20" s="13">
        <v>230985</v>
      </c>
      <c r="F20" s="13">
        <v>230985</v>
      </c>
      <c r="G20" s="13">
        <v>229451.6</v>
      </c>
      <c r="H20" s="13">
        <f t="shared" si="0"/>
        <v>-1533.3999999999942</v>
      </c>
      <c r="I20" s="13" t="s">
        <v>18</v>
      </c>
      <c r="J20" s="13">
        <v>188468.7</v>
      </c>
      <c r="K20" s="13">
        <v>188468.7</v>
      </c>
      <c r="L20" s="13">
        <v>188468.7</v>
      </c>
      <c r="M20" s="13">
        <v>188468.7</v>
      </c>
      <c r="N20" s="13">
        <f t="shared" si="1"/>
        <v>0</v>
      </c>
      <c r="O20" s="13">
        <v>195357.8</v>
      </c>
      <c r="P20" s="13">
        <v>195357.8</v>
      </c>
      <c r="Q20" s="13">
        <v>195357.8</v>
      </c>
      <c r="R20" s="13">
        <f t="shared" si="2"/>
        <v>0</v>
      </c>
      <c r="S20" s="14"/>
      <c r="T20" s="14"/>
    </row>
    <row r="21" spans="1:20" ht="47.25">
      <c r="A21" s="8" t="s">
        <v>44</v>
      </c>
      <c r="B21" s="17" t="s">
        <v>45</v>
      </c>
      <c r="C21" s="13">
        <v>50</v>
      </c>
      <c r="D21" s="13">
        <v>50</v>
      </c>
      <c r="E21" s="13">
        <v>50</v>
      </c>
      <c r="F21" s="13">
        <v>50</v>
      </c>
      <c r="G21" s="13">
        <v>0</v>
      </c>
      <c r="H21" s="13">
        <f t="shared" si="0"/>
        <v>-50</v>
      </c>
      <c r="I21" s="13" t="s">
        <v>18</v>
      </c>
      <c r="J21" s="13">
        <v>50</v>
      </c>
      <c r="K21" s="13">
        <v>50</v>
      </c>
      <c r="L21" s="13">
        <v>50</v>
      </c>
      <c r="M21" s="13">
        <v>50</v>
      </c>
      <c r="N21" s="13">
        <f t="shared" si="1"/>
        <v>0</v>
      </c>
      <c r="O21" s="13">
        <v>50</v>
      </c>
      <c r="P21" s="13">
        <v>50</v>
      </c>
      <c r="Q21" s="13">
        <v>50</v>
      </c>
      <c r="R21" s="13">
        <f t="shared" si="2"/>
        <v>0</v>
      </c>
      <c r="S21" s="14"/>
      <c r="T21" s="14"/>
    </row>
    <row r="22" spans="1:20" ht="63">
      <c r="A22" s="8" t="s">
        <v>46</v>
      </c>
      <c r="B22" s="17" t="s">
        <v>47</v>
      </c>
      <c r="C22" s="13">
        <v>50070</v>
      </c>
      <c r="D22" s="13">
        <v>50070</v>
      </c>
      <c r="E22" s="13">
        <v>60500</v>
      </c>
      <c r="F22" s="13">
        <v>70548.399999999994</v>
      </c>
      <c r="G22" s="13">
        <v>85548.4</v>
      </c>
      <c r="H22" s="13">
        <f t="shared" si="0"/>
        <v>15000</v>
      </c>
      <c r="I22" s="13" t="s">
        <v>18</v>
      </c>
      <c r="J22" s="13">
        <v>50070</v>
      </c>
      <c r="K22" s="13">
        <v>50070</v>
      </c>
      <c r="L22" s="13">
        <v>50070</v>
      </c>
      <c r="M22" s="13">
        <v>50070</v>
      </c>
      <c r="N22" s="13">
        <f t="shared" si="1"/>
        <v>0</v>
      </c>
      <c r="O22" s="13">
        <v>50070</v>
      </c>
      <c r="P22" s="13">
        <v>50070</v>
      </c>
      <c r="Q22" s="13">
        <v>50070</v>
      </c>
      <c r="R22" s="13">
        <f t="shared" si="2"/>
        <v>0</v>
      </c>
      <c r="S22" s="14"/>
      <c r="T22" s="14"/>
    </row>
    <row r="23" spans="1:20" ht="31.5">
      <c r="A23" s="8" t="s">
        <v>48</v>
      </c>
      <c r="B23" s="17" t="s">
        <v>49</v>
      </c>
      <c r="C23" s="13">
        <v>11543.1</v>
      </c>
      <c r="D23" s="13">
        <v>11543.1</v>
      </c>
      <c r="E23" s="13">
        <v>12800</v>
      </c>
      <c r="F23" s="13">
        <v>13150</v>
      </c>
      <c r="G23" s="13">
        <v>13350</v>
      </c>
      <c r="H23" s="13">
        <f t="shared" si="0"/>
        <v>200</v>
      </c>
      <c r="I23" s="13" t="s">
        <v>18</v>
      </c>
      <c r="J23" s="13">
        <v>1622.4</v>
      </c>
      <c r="K23" s="13">
        <v>1622.4</v>
      </c>
      <c r="L23" s="13">
        <v>1622.4</v>
      </c>
      <c r="M23" s="13">
        <v>1622.4</v>
      </c>
      <c r="N23" s="13">
        <f t="shared" si="1"/>
        <v>0</v>
      </c>
      <c r="O23" s="13">
        <v>936</v>
      </c>
      <c r="P23" s="13">
        <v>936</v>
      </c>
      <c r="Q23" s="13">
        <v>936</v>
      </c>
      <c r="R23" s="13">
        <f t="shared" si="2"/>
        <v>0</v>
      </c>
      <c r="S23" s="14"/>
      <c r="T23" s="14"/>
    </row>
    <row r="24" spans="1:20" ht="31.5">
      <c r="A24" s="8" t="s">
        <v>50</v>
      </c>
      <c r="B24" s="17" t="s">
        <v>51</v>
      </c>
      <c r="C24" s="13">
        <v>390</v>
      </c>
      <c r="D24" s="13">
        <v>390</v>
      </c>
      <c r="E24" s="13">
        <v>390</v>
      </c>
      <c r="F24" s="13">
        <v>228</v>
      </c>
      <c r="G24" s="13">
        <v>198.1</v>
      </c>
      <c r="H24" s="13">
        <f t="shared" si="0"/>
        <v>-29.900000000000006</v>
      </c>
      <c r="I24" s="13" t="s">
        <v>52</v>
      </c>
      <c r="J24" s="13">
        <v>400</v>
      </c>
      <c r="K24" s="13">
        <v>400</v>
      </c>
      <c r="L24" s="13">
        <v>400</v>
      </c>
      <c r="M24" s="13">
        <v>400</v>
      </c>
      <c r="N24" s="13">
        <f t="shared" si="1"/>
        <v>0</v>
      </c>
      <c r="O24" s="13">
        <v>400</v>
      </c>
      <c r="P24" s="13">
        <v>400</v>
      </c>
      <c r="Q24" s="13">
        <v>400</v>
      </c>
      <c r="R24" s="13">
        <f t="shared" si="2"/>
        <v>0</v>
      </c>
      <c r="S24" s="14"/>
      <c r="T24" s="14"/>
    </row>
    <row r="25" spans="1:20" ht="31.5">
      <c r="A25" s="8" t="s">
        <v>53</v>
      </c>
      <c r="B25" s="17" t="s">
        <v>54</v>
      </c>
      <c r="C25" s="13">
        <v>28745</v>
      </c>
      <c r="D25" s="13">
        <v>28745</v>
      </c>
      <c r="E25" s="13">
        <v>28745</v>
      </c>
      <c r="F25" s="13">
        <v>28745</v>
      </c>
      <c r="G25" s="13">
        <v>16300</v>
      </c>
      <c r="H25" s="13">
        <f t="shared" si="0"/>
        <v>-12445</v>
      </c>
      <c r="I25" s="13" t="s">
        <v>18</v>
      </c>
      <c r="J25" s="13">
        <v>28985.7</v>
      </c>
      <c r="K25" s="13">
        <v>28985.7</v>
      </c>
      <c r="L25" s="13">
        <v>28985.7</v>
      </c>
      <c r="M25" s="13">
        <v>28985.7</v>
      </c>
      <c r="N25" s="13">
        <f t="shared" si="1"/>
        <v>0</v>
      </c>
      <c r="O25" s="13">
        <v>38730</v>
      </c>
      <c r="P25" s="13">
        <v>38730</v>
      </c>
      <c r="Q25" s="13">
        <v>38730</v>
      </c>
      <c r="R25" s="13">
        <f t="shared" si="2"/>
        <v>0</v>
      </c>
      <c r="S25" s="14"/>
      <c r="T25" s="14"/>
    </row>
    <row r="26" spans="1:20">
      <c r="A26" s="10" t="s">
        <v>55</v>
      </c>
      <c r="B26" s="23" t="s">
        <v>56</v>
      </c>
      <c r="C26" s="12">
        <f t="shared" ref="C26:Q26" si="6">C27+C28</f>
        <v>190254.2</v>
      </c>
      <c r="D26" s="12">
        <f t="shared" si="6"/>
        <v>190254.2</v>
      </c>
      <c r="E26" s="12">
        <f t="shared" si="6"/>
        <v>172084.2</v>
      </c>
      <c r="F26" s="12">
        <f t="shared" si="6"/>
        <v>173072</v>
      </c>
      <c r="G26" s="12">
        <f t="shared" si="6"/>
        <v>164000</v>
      </c>
      <c r="H26" s="13">
        <f t="shared" si="0"/>
        <v>-9072</v>
      </c>
      <c r="I26" s="12"/>
      <c r="J26" s="12">
        <f t="shared" si="6"/>
        <v>204256.2</v>
      </c>
      <c r="K26" s="12">
        <f t="shared" si="6"/>
        <v>204256.2</v>
      </c>
      <c r="L26" s="12">
        <f t="shared" si="6"/>
        <v>204256.2</v>
      </c>
      <c r="M26" s="12">
        <f t="shared" si="6"/>
        <v>204256.2</v>
      </c>
      <c r="N26" s="13">
        <f t="shared" si="1"/>
        <v>0</v>
      </c>
      <c r="O26" s="12">
        <f t="shared" si="6"/>
        <v>218427.8</v>
      </c>
      <c r="P26" s="12">
        <f t="shared" si="6"/>
        <v>218427.8</v>
      </c>
      <c r="Q26" s="12">
        <f t="shared" si="6"/>
        <v>218427.8</v>
      </c>
      <c r="R26" s="13">
        <f t="shared" si="2"/>
        <v>0</v>
      </c>
      <c r="S26" s="14"/>
      <c r="T26" s="14"/>
    </row>
    <row r="27" spans="1:20" ht="47.25">
      <c r="A27" s="8" t="s">
        <v>57</v>
      </c>
      <c r="B27" s="17" t="s">
        <v>58</v>
      </c>
      <c r="C27" s="13">
        <v>62584.2</v>
      </c>
      <c r="D27" s="13">
        <v>62584.2</v>
      </c>
      <c r="E27" s="13">
        <v>62584.2</v>
      </c>
      <c r="F27" s="13">
        <v>63572</v>
      </c>
      <c r="G27" s="13">
        <v>67000</v>
      </c>
      <c r="H27" s="13">
        <f t="shared" si="0"/>
        <v>3428</v>
      </c>
      <c r="I27" s="13" t="s">
        <v>18</v>
      </c>
      <c r="J27" s="13">
        <v>63819.199999999997</v>
      </c>
      <c r="K27" s="13">
        <v>63819.199999999997</v>
      </c>
      <c r="L27" s="13">
        <v>63819.199999999997</v>
      </c>
      <c r="M27" s="13">
        <v>63819.199999999997</v>
      </c>
      <c r="N27" s="13">
        <f t="shared" si="1"/>
        <v>0</v>
      </c>
      <c r="O27" s="13">
        <v>63946.8</v>
      </c>
      <c r="P27" s="13">
        <v>63946.8</v>
      </c>
      <c r="Q27" s="13">
        <v>63946.8</v>
      </c>
      <c r="R27" s="13">
        <f t="shared" si="2"/>
        <v>0</v>
      </c>
      <c r="S27" s="14"/>
      <c r="T27" s="14"/>
    </row>
    <row r="28" spans="1:20">
      <c r="A28" s="8" t="s">
        <v>59</v>
      </c>
      <c r="B28" s="11" t="s">
        <v>60</v>
      </c>
      <c r="C28" s="12">
        <f t="shared" ref="C28:Q28" si="7">C29+C30</f>
        <v>127670</v>
      </c>
      <c r="D28" s="12">
        <f t="shared" si="7"/>
        <v>127670</v>
      </c>
      <c r="E28" s="12">
        <f t="shared" si="7"/>
        <v>109500</v>
      </c>
      <c r="F28" s="12">
        <f t="shared" si="7"/>
        <v>109500</v>
      </c>
      <c r="G28" s="12">
        <f t="shared" si="7"/>
        <v>97000</v>
      </c>
      <c r="H28" s="13">
        <f t="shared" si="0"/>
        <v>-12500</v>
      </c>
      <c r="I28" s="12"/>
      <c r="J28" s="12">
        <f t="shared" si="7"/>
        <v>140437</v>
      </c>
      <c r="K28" s="12">
        <f t="shared" si="7"/>
        <v>140437</v>
      </c>
      <c r="L28" s="12">
        <f t="shared" si="7"/>
        <v>140437</v>
      </c>
      <c r="M28" s="12">
        <f t="shared" si="7"/>
        <v>140437</v>
      </c>
      <c r="N28" s="13">
        <f t="shared" si="1"/>
        <v>0</v>
      </c>
      <c r="O28" s="12">
        <f t="shared" si="7"/>
        <v>154481</v>
      </c>
      <c r="P28" s="12">
        <f t="shared" si="7"/>
        <v>154481</v>
      </c>
      <c r="Q28" s="12">
        <f t="shared" si="7"/>
        <v>154481</v>
      </c>
      <c r="R28" s="13">
        <f t="shared" si="2"/>
        <v>0</v>
      </c>
      <c r="S28" s="14"/>
      <c r="T28" s="14"/>
    </row>
    <row r="29" spans="1:20" ht="31.5">
      <c r="A29" s="8" t="s">
        <v>61</v>
      </c>
      <c r="B29" s="17" t="s">
        <v>62</v>
      </c>
      <c r="C29" s="13">
        <v>106870</v>
      </c>
      <c r="D29" s="13">
        <v>106870</v>
      </c>
      <c r="E29" s="13">
        <v>88700</v>
      </c>
      <c r="F29" s="13">
        <v>88700</v>
      </c>
      <c r="G29" s="13">
        <v>77500</v>
      </c>
      <c r="H29" s="13">
        <f t="shared" si="0"/>
        <v>-11200</v>
      </c>
      <c r="I29" s="13" t="s">
        <v>18</v>
      </c>
      <c r="J29" s="13">
        <v>117637</v>
      </c>
      <c r="K29" s="13">
        <v>117637</v>
      </c>
      <c r="L29" s="13">
        <v>117637</v>
      </c>
      <c r="M29" s="13">
        <v>117637</v>
      </c>
      <c r="N29" s="13">
        <f t="shared" si="1"/>
        <v>0</v>
      </c>
      <c r="O29" s="13">
        <v>129681</v>
      </c>
      <c r="P29" s="13">
        <v>129681</v>
      </c>
      <c r="Q29" s="13">
        <v>129681</v>
      </c>
      <c r="R29" s="13">
        <f t="shared" si="2"/>
        <v>0</v>
      </c>
      <c r="S29" s="14"/>
      <c r="T29" s="14"/>
    </row>
    <row r="30" spans="1:20" ht="31.5">
      <c r="A30" s="8" t="s">
        <v>63</v>
      </c>
      <c r="B30" s="17" t="s">
        <v>64</v>
      </c>
      <c r="C30" s="13">
        <v>20800</v>
      </c>
      <c r="D30" s="13">
        <v>20800</v>
      </c>
      <c r="E30" s="13">
        <v>20800</v>
      </c>
      <c r="F30" s="13">
        <v>20800</v>
      </c>
      <c r="G30" s="13">
        <v>19500</v>
      </c>
      <c r="H30" s="13">
        <f t="shared" si="0"/>
        <v>-1300</v>
      </c>
      <c r="I30" s="13" t="s">
        <v>18</v>
      </c>
      <c r="J30" s="13">
        <v>22800</v>
      </c>
      <c r="K30" s="13">
        <v>22800</v>
      </c>
      <c r="L30" s="13">
        <v>22800</v>
      </c>
      <c r="M30" s="13">
        <v>22800</v>
      </c>
      <c r="N30" s="13">
        <f t="shared" si="1"/>
        <v>0</v>
      </c>
      <c r="O30" s="13">
        <v>24800</v>
      </c>
      <c r="P30" s="13">
        <v>24800</v>
      </c>
      <c r="Q30" s="13">
        <v>24800</v>
      </c>
      <c r="R30" s="13">
        <f t="shared" si="2"/>
        <v>0</v>
      </c>
      <c r="S30" s="14"/>
      <c r="T30" s="14"/>
    </row>
    <row r="31" spans="1:20">
      <c r="A31" s="10" t="s">
        <v>65</v>
      </c>
      <c r="B31" s="11" t="s">
        <v>66</v>
      </c>
      <c r="C31" s="12">
        <f>SUM(C32:C34)</f>
        <v>20928.5</v>
      </c>
      <c r="D31" s="12">
        <f>SUM(D32:D34)</f>
        <v>20928.5</v>
      </c>
      <c r="E31" s="12">
        <f>SUM(E32:E34)</f>
        <v>20928.5</v>
      </c>
      <c r="F31" s="12">
        <f>SUM(F32:F34)</f>
        <v>24047.7</v>
      </c>
      <c r="G31" s="12">
        <f>SUM(G32:G34)</f>
        <v>23500</v>
      </c>
      <c r="H31" s="13">
        <f t="shared" si="0"/>
        <v>-547.70000000000073</v>
      </c>
      <c r="I31" s="12"/>
      <c r="J31" s="12">
        <f>SUM(J32:J34)</f>
        <v>21556.400000000001</v>
      </c>
      <c r="K31" s="12">
        <f>SUM(K32:K34)</f>
        <v>21556.400000000001</v>
      </c>
      <c r="L31" s="12">
        <f>SUM(L32:L34)</f>
        <v>21556.400000000001</v>
      </c>
      <c r="M31" s="12">
        <f>SUM(M32:M34)</f>
        <v>21556.400000000001</v>
      </c>
      <c r="N31" s="13">
        <f t="shared" si="1"/>
        <v>0</v>
      </c>
      <c r="O31" s="12">
        <f>SUM(O32:O34)</f>
        <v>22054</v>
      </c>
      <c r="P31" s="12">
        <f>SUM(P32:P34)</f>
        <v>22054</v>
      </c>
      <c r="Q31" s="12">
        <f>SUM(Q32:Q34)</f>
        <v>22054</v>
      </c>
      <c r="R31" s="13">
        <f t="shared" si="2"/>
        <v>0</v>
      </c>
      <c r="S31" s="14"/>
      <c r="T31" s="14"/>
    </row>
    <row r="32" spans="1:20" ht="47.25">
      <c r="A32" s="8" t="s">
        <v>67</v>
      </c>
      <c r="B32" s="17" t="s">
        <v>68</v>
      </c>
      <c r="C32" s="13">
        <v>20874.5</v>
      </c>
      <c r="D32" s="13">
        <v>20874.5</v>
      </c>
      <c r="E32" s="13">
        <v>20874.5</v>
      </c>
      <c r="F32" s="13">
        <v>23993.7</v>
      </c>
      <c r="G32" s="13">
        <v>23441</v>
      </c>
      <c r="H32" s="13">
        <f t="shared" si="0"/>
        <v>-552.70000000000073</v>
      </c>
      <c r="I32" s="13" t="s">
        <v>18</v>
      </c>
      <c r="J32" s="13">
        <v>21502.400000000001</v>
      </c>
      <c r="K32" s="13">
        <v>21502.400000000001</v>
      </c>
      <c r="L32" s="13">
        <v>21502.400000000001</v>
      </c>
      <c r="M32" s="13">
        <v>21502.400000000001</v>
      </c>
      <c r="N32" s="13">
        <f t="shared" si="1"/>
        <v>0</v>
      </c>
      <c r="O32" s="13">
        <v>22000</v>
      </c>
      <c r="P32" s="13">
        <v>22000</v>
      </c>
      <c r="Q32" s="13">
        <v>22000</v>
      </c>
      <c r="R32" s="13">
        <f t="shared" si="2"/>
        <v>0</v>
      </c>
      <c r="S32" s="14"/>
      <c r="T32" s="14"/>
    </row>
    <row r="33" spans="1:20" ht="31.5">
      <c r="A33" s="8" t="s">
        <v>69</v>
      </c>
      <c r="B33" s="17" t="s">
        <v>70</v>
      </c>
      <c r="C33" s="13">
        <v>30</v>
      </c>
      <c r="D33" s="13">
        <v>30</v>
      </c>
      <c r="E33" s="13">
        <v>30</v>
      </c>
      <c r="F33" s="13">
        <v>30</v>
      </c>
      <c r="G33" s="13">
        <v>35</v>
      </c>
      <c r="H33" s="13">
        <f t="shared" si="0"/>
        <v>5</v>
      </c>
      <c r="I33" s="13" t="s">
        <v>52</v>
      </c>
      <c r="J33" s="13">
        <v>30</v>
      </c>
      <c r="K33" s="13">
        <v>30</v>
      </c>
      <c r="L33" s="13">
        <v>30</v>
      </c>
      <c r="M33" s="13">
        <v>30</v>
      </c>
      <c r="N33" s="13">
        <f t="shared" si="1"/>
        <v>0</v>
      </c>
      <c r="O33" s="13">
        <v>30</v>
      </c>
      <c r="P33" s="13">
        <v>30</v>
      </c>
      <c r="Q33" s="13">
        <v>30</v>
      </c>
      <c r="R33" s="13">
        <f t="shared" si="2"/>
        <v>0</v>
      </c>
      <c r="S33" s="14"/>
      <c r="T33" s="14"/>
    </row>
    <row r="34" spans="1:20" ht="78.75">
      <c r="A34" s="8" t="s">
        <v>71</v>
      </c>
      <c r="B34" s="17" t="s">
        <v>72</v>
      </c>
      <c r="C34" s="13">
        <v>24</v>
      </c>
      <c r="D34" s="13">
        <v>24</v>
      </c>
      <c r="E34" s="13">
        <v>24</v>
      </c>
      <c r="F34" s="13">
        <v>24</v>
      </c>
      <c r="G34" s="13">
        <v>24</v>
      </c>
      <c r="H34" s="13">
        <f t="shared" si="0"/>
        <v>0</v>
      </c>
      <c r="I34" s="13"/>
      <c r="J34" s="13">
        <v>24</v>
      </c>
      <c r="K34" s="13">
        <v>24</v>
      </c>
      <c r="L34" s="13">
        <v>24</v>
      </c>
      <c r="M34" s="13">
        <v>24</v>
      </c>
      <c r="N34" s="13">
        <f t="shared" si="1"/>
        <v>0</v>
      </c>
      <c r="O34" s="13">
        <v>24</v>
      </c>
      <c r="P34" s="13">
        <v>24</v>
      </c>
      <c r="Q34" s="13">
        <v>24</v>
      </c>
      <c r="R34" s="13">
        <f t="shared" si="2"/>
        <v>0</v>
      </c>
      <c r="S34" s="14"/>
      <c r="T34" s="14"/>
    </row>
    <row r="35" spans="1:20">
      <c r="A35" s="24" t="s">
        <v>73</v>
      </c>
      <c r="B35" s="25"/>
      <c r="C35" s="12">
        <f>C5+C13+C18+C26+C31</f>
        <v>1587438.4000000001</v>
      </c>
      <c r="D35" s="12">
        <f>D5+D13+D18+D26+D31</f>
        <v>1587438.4000000001</v>
      </c>
      <c r="E35" s="12">
        <f>E5+E13+E18+E26+E31</f>
        <v>1644458.8000000003</v>
      </c>
      <c r="F35" s="12">
        <f>F5+F13+F18+F26+F31</f>
        <v>1680178.2000000004</v>
      </c>
      <c r="G35" s="12">
        <f>G5+G13+G18+G26+G31</f>
        <v>1691751.5999999996</v>
      </c>
      <c r="H35" s="13">
        <f t="shared" si="0"/>
        <v>11573.399999999208</v>
      </c>
      <c r="I35" s="12"/>
      <c r="J35" s="12">
        <f>J5+J13+J18+J26+J31</f>
        <v>1642286.0999999999</v>
      </c>
      <c r="K35" s="12">
        <f>K5+K13+K18+K26+K31</f>
        <v>1642286.0999999999</v>
      </c>
      <c r="L35" s="12">
        <f>L5+L13+L18+L26+L31</f>
        <v>1642286.0999999999</v>
      </c>
      <c r="M35" s="12">
        <f>M5+M13+M18+M26+M31</f>
        <v>1642286.0999999999</v>
      </c>
      <c r="N35" s="13">
        <f t="shared" si="1"/>
        <v>0</v>
      </c>
      <c r="O35" s="12">
        <f>O5+O13+O18+O26+O31</f>
        <v>1758735.4000000001</v>
      </c>
      <c r="P35" s="12">
        <f>P5+P13+P18+P26+P31</f>
        <v>1758735.4000000001</v>
      </c>
      <c r="Q35" s="12">
        <f>Q5+Q13+Q18+Q26+Q31</f>
        <v>1758735.4000000001</v>
      </c>
      <c r="R35" s="13">
        <f t="shared" si="2"/>
        <v>0</v>
      </c>
      <c r="S35" s="14"/>
      <c r="T35" s="14"/>
    </row>
    <row r="36" spans="1:20" ht="31.5">
      <c r="A36" s="10" t="s">
        <v>74</v>
      </c>
      <c r="B36" s="23" t="s">
        <v>75</v>
      </c>
      <c r="C36" s="12">
        <f>SUM(C37:C46)</f>
        <v>83300.099999999991</v>
      </c>
      <c r="D36" s="12">
        <f>SUM(D37:D46)</f>
        <v>83300.099999999991</v>
      </c>
      <c r="E36" s="12">
        <f>SUM(E37:E46)</f>
        <v>83616.2</v>
      </c>
      <c r="F36" s="12">
        <f>SUM(F37:F46)</f>
        <v>68407.600000000006</v>
      </c>
      <c r="G36" s="12">
        <f>SUM(G37:G46)</f>
        <v>68290.399999999994</v>
      </c>
      <c r="H36" s="13">
        <f t="shared" si="0"/>
        <v>-117.20000000001164</v>
      </c>
      <c r="I36" s="12"/>
      <c r="J36" s="12">
        <f>SUM(J37:J46)</f>
        <v>83128.7</v>
      </c>
      <c r="K36" s="12">
        <f>SUM(K37:K46)</f>
        <v>83128.7</v>
      </c>
      <c r="L36" s="12">
        <f>SUM(L37:L46)</f>
        <v>83128.7</v>
      </c>
      <c r="M36" s="12">
        <f>SUM(M37:M46)</f>
        <v>83128.7</v>
      </c>
      <c r="N36" s="13">
        <f t="shared" si="1"/>
        <v>0</v>
      </c>
      <c r="O36" s="12">
        <f>SUM(O37:O46)</f>
        <v>82984.7</v>
      </c>
      <c r="P36" s="12">
        <f>SUM(P37:P46)</f>
        <v>82984.7</v>
      </c>
      <c r="Q36" s="12">
        <f>SUM(Q37:Q46)</f>
        <v>82984.7</v>
      </c>
      <c r="R36" s="13">
        <f t="shared" si="2"/>
        <v>0</v>
      </c>
      <c r="S36" s="14"/>
      <c r="T36" s="14"/>
    </row>
    <row r="37" spans="1:20" ht="78.75">
      <c r="A37" s="26" t="s">
        <v>76</v>
      </c>
      <c r="B37" s="27" t="s">
        <v>77</v>
      </c>
      <c r="C37" s="13">
        <v>55288.7</v>
      </c>
      <c r="D37" s="13">
        <v>55288.7</v>
      </c>
      <c r="E37" s="13">
        <v>55288.7</v>
      </c>
      <c r="F37" s="13">
        <v>40000</v>
      </c>
      <c r="G37" s="13">
        <v>40000</v>
      </c>
      <c r="H37" s="13">
        <f t="shared" si="0"/>
        <v>0</v>
      </c>
      <c r="I37" s="13"/>
      <c r="J37" s="13">
        <v>55288.7</v>
      </c>
      <c r="K37" s="13">
        <v>55288.7</v>
      </c>
      <c r="L37" s="13">
        <v>55288.7</v>
      </c>
      <c r="M37" s="13">
        <v>55288.7</v>
      </c>
      <c r="N37" s="13">
        <f t="shared" si="1"/>
        <v>0</v>
      </c>
      <c r="O37" s="13">
        <v>55288.7</v>
      </c>
      <c r="P37" s="13">
        <v>55288.7</v>
      </c>
      <c r="Q37" s="13">
        <v>55288.7</v>
      </c>
      <c r="R37" s="13">
        <f t="shared" si="2"/>
        <v>0</v>
      </c>
      <c r="S37" s="14"/>
      <c r="T37" s="14"/>
    </row>
    <row r="38" spans="1:20" ht="78.75">
      <c r="A38" s="26" t="s">
        <v>78</v>
      </c>
      <c r="B38" s="27" t="s">
        <v>79</v>
      </c>
      <c r="C38" s="13">
        <v>8104.3</v>
      </c>
      <c r="D38" s="13">
        <v>8104.3</v>
      </c>
      <c r="E38" s="13">
        <v>8104.3</v>
      </c>
      <c r="F38" s="13">
        <v>8104.3</v>
      </c>
      <c r="G38" s="13">
        <v>8104.3</v>
      </c>
      <c r="H38" s="13">
        <f t="shared" si="0"/>
        <v>0</v>
      </c>
      <c r="I38" s="13"/>
      <c r="J38" s="13">
        <v>8104.3</v>
      </c>
      <c r="K38" s="13">
        <v>8104.3</v>
      </c>
      <c r="L38" s="13">
        <v>8104.3</v>
      </c>
      <c r="M38" s="13">
        <v>8104.3</v>
      </c>
      <c r="N38" s="13">
        <f t="shared" si="1"/>
        <v>0</v>
      </c>
      <c r="O38" s="13">
        <v>8104.3</v>
      </c>
      <c r="P38" s="13">
        <v>8104.3</v>
      </c>
      <c r="Q38" s="13">
        <v>8104.3</v>
      </c>
      <c r="R38" s="13">
        <f t="shared" si="2"/>
        <v>0</v>
      </c>
      <c r="S38" s="14"/>
      <c r="T38" s="14"/>
    </row>
    <row r="39" spans="1:20" ht="63">
      <c r="A39" s="26" t="s">
        <v>80</v>
      </c>
      <c r="B39" s="27" t="s">
        <v>81</v>
      </c>
      <c r="C39" s="13">
        <v>14.9</v>
      </c>
      <c r="D39" s="13">
        <v>14.9</v>
      </c>
      <c r="E39" s="13">
        <v>332.9</v>
      </c>
      <c r="F39" s="13">
        <v>307</v>
      </c>
      <c r="G39" s="13">
        <v>333.5</v>
      </c>
      <c r="H39" s="13">
        <f t="shared" si="0"/>
        <v>26.5</v>
      </c>
      <c r="I39" s="13" t="s">
        <v>18</v>
      </c>
      <c r="J39" s="13">
        <v>14.9</v>
      </c>
      <c r="K39" s="13">
        <v>14.9</v>
      </c>
      <c r="L39" s="13">
        <v>14.9</v>
      </c>
      <c r="M39" s="13">
        <v>14.9</v>
      </c>
      <c r="N39" s="13">
        <f t="shared" si="1"/>
        <v>0</v>
      </c>
      <c r="O39" s="13">
        <v>14.9</v>
      </c>
      <c r="P39" s="13">
        <v>14.9</v>
      </c>
      <c r="Q39" s="13">
        <v>14.9</v>
      </c>
      <c r="R39" s="13">
        <f t="shared" si="2"/>
        <v>0</v>
      </c>
      <c r="S39" s="14"/>
      <c r="T39" s="14"/>
    </row>
    <row r="40" spans="1:20" ht="78.75">
      <c r="A40" s="26" t="s">
        <v>82</v>
      </c>
      <c r="B40" s="27" t="s">
        <v>81</v>
      </c>
      <c r="C40" s="13">
        <v>0</v>
      </c>
      <c r="D40" s="13">
        <v>0</v>
      </c>
      <c r="E40" s="13">
        <v>0</v>
      </c>
      <c r="F40" s="13">
        <v>6.1</v>
      </c>
      <c r="G40" s="13">
        <v>10.199999999999999</v>
      </c>
      <c r="H40" s="13">
        <f t="shared" si="0"/>
        <v>4.0999999999999996</v>
      </c>
      <c r="I40" s="13" t="s">
        <v>83</v>
      </c>
      <c r="J40" s="13"/>
      <c r="K40" s="13"/>
      <c r="L40" s="13"/>
      <c r="M40" s="13"/>
      <c r="N40" s="13">
        <f t="shared" si="1"/>
        <v>0</v>
      </c>
      <c r="O40" s="13"/>
      <c r="P40" s="13"/>
      <c r="Q40" s="13"/>
      <c r="R40" s="13">
        <f t="shared" si="2"/>
        <v>0</v>
      </c>
      <c r="S40" s="14"/>
      <c r="T40" s="14"/>
    </row>
    <row r="41" spans="1:20" ht="94.5">
      <c r="A41" s="26" t="s">
        <v>84</v>
      </c>
      <c r="B41" s="27" t="s">
        <v>81</v>
      </c>
      <c r="C41" s="13">
        <v>787</v>
      </c>
      <c r="D41" s="13">
        <v>787</v>
      </c>
      <c r="E41" s="13">
        <v>787</v>
      </c>
      <c r="F41" s="13">
        <v>787</v>
      </c>
      <c r="G41" s="13">
        <v>1100</v>
      </c>
      <c r="H41" s="13">
        <f t="shared" si="0"/>
        <v>313</v>
      </c>
      <c r="I41" s="13" t="s">
        <v>85</v>
      </c>
      <c r="J41" s="13">
        <v>787</v>
      </c>
      <c r="K41" s="13">
        <v>787</v>
      </c>
      <c r="L41" s="13">
        <v>787</v>
      </c>
      <c r="M41" s="13">
        <v>787</v>
      </c>
      <c r="N41" s="13">
        <f t="shared" si="1"/>
        <v>0</v>
      </c>
      <c r="O41" s="13">
        <v>787</v>
      </c>
      <c r="P41" s="13">
        <v>787</v>
      </c>
      <c r="Q41" s="13">
        <v>787</v>
      </c>
      <c r="R41" s="13">
        <f t="shared" si="2"/>
        <v>0</v>
      </c>
      <c r="S41" s="14"/>
      <c r="T41" s="14"/>
    </row>
    <row r="42" spans="1:20" ht="78.75">
      <c r="A42" s="26" t="s">
        <v>86</v>
      </c>
      <c r="B42" s="27" t="s">
        <v>81</v>
      </c>
      <c r="C42" s="13">
        <v>205</v>
      </c>
      <c r="D42" s="13">
        <v>205</v>
      </c>
      <c r="E42" s="13">
        <v>205</v>
      </c>
      <c r="F42" s="13">
        <v>205</v>
      </c>
      <c r="G42" s="13">
        <v>176.2</v>
      </c>
      <c r="H42" s="13">
        <f t="shared" si="0"/>
        <v>-28.800000000000011</v>
      </c>
      <c r="I42" s="13" t="s">
        <v>87</v>
      </c>
      <c r="J42" s="13">
        <v>205</v>
      </c>
      <c r="K42" s="13">
        <v>205</v>
      </c>
      <c r="L42" s="13">
        <v>205</v>
      </c>
      <c r="M42" s="13">
        <v>205</v>
      </c>
      <c r="N42" s="13">
        <f t="shared" si="1"/>
        <v>0</v>
      </c>
      <c r="O42" s="13">
        <v>205</v>
      </c>
      <c r="P42" s="13">
        <v>205</v>
      </c>
      <c r="Q42" s="13">
        <v>205</v>
      </c>
      <c r="R42" s="13">
        <f t="shared" si="2"/>
        <v>0</v>
      </c>
      <c r="S42" s="14"/>
      <c r="T42" s="14"/>
    </row>
    <row r="43" spans="1:20" ht="31.5">
      <c r="A43" s="26" t="s">
        <v>88</v>
      </c>
      <c r="B43" s="28" t="s">
        <v>89</v>
      </c>
      <c r="C43" s="13">
        <v>9918</v>
      </c>
      <c r="D43" s="13">
        <v>9918</v>
      </c>
      <c r="E43" s="13">
        <v>9600</v>
      </c>
      <c r="F43" s="13">
        <v>8925</v>
      </c>
      <c r="G43" s="13">
        <v>8925</v>
      </c>
      <c r="H43" s="13">
        <f t="shared" si="0"/>
        <v>0</v>
      </c>
      <c r="I43" s="13"/>
      <c r="J43" s="13">
        <v>9918</v>
      </c>
      <c r="K43" s="13">
        <v>9918</v>
      </c>
      <c r="L43" s="13">
        <v>9918</v>
      </c>
      <c r="M43" s="13">
        <v>9918</v>
      </c>
      <c r="N43" s="13">
        <f t="shared" si="1"/>
        <v>0</v>
      </c>
      <c r="O43" s="13">
        <v>9918</v>
      </c>
      <c r="P43" s="13">
        <v>9918</v>
      </c>
      <c r="Q43" s="13">
        <v>9918</v>
      </c>
      <c r="R43" s="13">
        <f t="shared" si="2"/>
        <v>0</v>
      </c>
      <c r="S43" s="14"/>
      <c r="T43" s="14"/>
    </row>
    <row r="44" spans="1:20" ht="110.25">
      <c r="A44" s="26" t="s">
        <v>90</v>
      </c>
      <c r="B44" s="27" t="s">
        <v>91</v>
      </c>
      <c r="C44" s="13"/>
      <c r="D44" s="13"/>
      <c r="E44" s="13"/>
      <c r="F44" s="13">
        <v>0</v>
      </c>
      <c r="G44" s="13">
        <v>0.1</v>
      </c>
      <c r="H44" s="13">
        <f>G44-F44</f>
        <v>0.1</v>
      </c>
      <c r="I44" s="13" t="s">
        <v>52</v>
      </c>
      <c r="J44" s="13"/>
      <c r="K44" s="13"/>
      <c r="L44" s="13"/>
      <c r="M44" s="13"/>
      <c r="N44" s="13">
        <f t="shared" si="1"/>
        <v>0</v>
      </c>
      <c r="O44" s="13"/>
      <c r="P44" s="13"/>
      <c r="Q44" s="13"/>
      <c r="R44" s="13">
        <f t="shared" si="2"/>
        <v>0</v>
      </c>
      <c r="S44" s="14"/>
      <c r="T44" s="14"/>
    </row>
    <row r="45" spans="1:20" ht="47.25">
      <c r="A45" s="26" t="s">
        <v>92</v>
      </c>
      <c r="B45" s="27" t="s">
        <v>93</v>
      </c>
      <c r="C45" s="13">
        <v>325</v>
      </c>
      <c r="D45" s="13">
        <v>325</v>
      </c>
      <c r="E45" s="13">
        <v>641.1</v>
      </c>
      <c r="F45" s="13">
        <v>641.1</v>
      </c>
      <c r="G45" s="13">
        <v>641.1</v>
      </c>
      <c r="H45" s="13">
        <f t="shared" si="0"/>
        <v>0</v>
      </c>
      <c r="I45" s="13"/>
      <c r="J45" s="13">
        <v>325</v>
      </c>
      <c r="K45" s="13">
        <v>325</v>
      </c>
      <c r="L45" s="13">
        <v>325</v>
      </c>
      <c r="M45" s="13">
        <v>325</v>
      </c>
      <c r="N45" s="13">
        <f t="shared" si="1"/>
        <v>0</v>
      </c>
      <c r="O45" s="13">
        <v>325</v>
      </c>
      <c r="P45" s="13">
        <v>325</v>
      </c>
      <c r="Q45" s="13">
        <v>325</v>
      </c>
      <c r="R45" s="13">
        <f t="shared" si="2"/>
        <v>0</v>
      </c>
    </row>
    <row r="46" spans="1:20" ht="78.75">
      <c r="A46" s="26" t="s">
        <v>94</v>
      </c>
      <c r="B46" s="17" t="s">
        <v>95</v>
      </c>
      <c r="C46" s="13">
        <v>8657.2000000000007</v>
      </c>
      <c r="D46" s="13">
        <v>8657.2000000000007</v>
      </c>
      <c r="E46" s="13">
        <v>8657.2000000000007</v>
      </c>
      <c r="F46" s="13">
        <v>9432.1</v>
      </c>
      <c r="G46" s="13">
        <v>9000</v>
      </c>
      <c r="H46" s="13">
        <f t="shared" si="0"/>
        <v>-432.10000000000036</v>
      </c>
      <c r="I46" s="13" t="s">
        <v>18</v>
      </c>
      <c r="J46" s="13">
        <v>8485.7999999999993</v>
      </c>
      <c r="K46" s="13">
        <v>8485.7999999999993</v>
      </c>
      <c r="L46" s="13">
        <v>8485.7999999999993</v>
      </c>
      <c r="M46" s="13">
        <v>8485.7999999999993</v>
      </c>
      <c r="N46" s="13">
        <f t="shared" si="1"/>
        <v>0</v>
      </c>
      <c r="O46" s="13">
        <v>8341.7999999999993</v>
      </c>
      <c r="P46" s="13">
        <v>8341.7999999999993</v>
      </c>
      <c r="Q46" s="13">
        <v>8341.7999999999993</v>
      </c>
      <c r="R46" s="13">
        <f t="shared" si="2"/>
        <v>0</v>
      </c>
    </row>
    <row r="47" spans="1:20">
      <c r="A47" s="10" t="s">
        <v>96</v>
      </c>
      <c r="B47" s="11" t="s">
        <v>97</v>
      </c>
      <c r="C47" s="12">
        <f t="shared" ref="C47:Q47" si="8">SUM(C48:C50)</f>
        <v>2133.5</v>
      </c>
      <c r="D47" s="12">
        <f t="shared" si="8"/>
        <v>2133.5</v>
      </c>
      <c r="E47" s="12">
        <f t="shared" si="8"/>
        <v>2133.5</v>
      </c>
      <c r="F47" s="12">
        <f t="shared" si="8"/>
        <v>3335</v>
      </c>
      <c r="G47" s="12">
        <f t="shared" si="8"/>
        <v>3200</v>
      </c>
      <c r="H47" s="13">
        <f t="shared" si="0"/>
        <v>-135</v>
      </c>
      <c r="I47" s="12"/>
      <c r="J47" s="12">
        <f t="shared" si="8"/>
        <v>2218.8000000000002</v>
      </c>
      <c r="K47" s="12">
        <f t="shared" si="8"/>
        <v>2218.8000000000002</v>
      </c>
      <c r="L47" s="12">
        <f t="shared" si="8"/>
        <v>2218.8000000000002</v>
      </c>
      <c r="M47" s="12">
        <f t="shared" si="8"/>
        <v>2218.8000000000002</v>
      </c>
      <c r="N47" s="13">
        <f t="shared" si="1"/>
        <v>0</v>
      </c>
      <c r="O47" s="12">
        <f t="shared" si="8"/>
        <v>2307.6999999999998</v>
      </c>
      <c r="P47" s="12">
        <f t="shared" si="8"/>
        <v>2307.6999999999998</v>
      </c>
      <c r="Q47" s="12">
        <f t="shared" si="8"/>
        <v>2307.6999999999998</v>
      </c>
      <c r="R47" s="13">
        <f t="shared" si="2"/>
        <v>0</v>
      </c>
      <c r="S47" s="3"/>
      <c r="T47" s="3"/>
    </row>
    <row r="48" spans="1:20" ht="63">
      <c r="A48" s="8" t="s">
        <v>98</v>
      </c>
      <c r="B48" s="17" t="s">
        <v>99</v>
      </c>
      <c r="C48" s="13">
        <v>627</v>
      </c>
      <c r="D48" s="13">
        <v>627</v>
      </c>
      <c r="E48" s="13">
        <v>627</v>
      </c>
      <c r="F48" s="13">
        <v>1637.2</v>
      </c>
      <c r="G48" s="13">
        <v>1578</v>
      </c>
      <c r="H48" s="13">
        <f t="shared" si="0"/>
        <v>-59.200000000000045</v>
      </c>
      <c r="I48" s="13" t="s">
        <v>18</v>
      </c>
      <c r="J48" s="13">
        <v>652.20000000000005</v>
      </c>
      <c r="K48" s="13">
        <v>652.20000000000005</v>
      </c>
      <c r="L48" s="13">
        <v>652.20000000000005</v>
      </c>
      <c r="M48" s="13">
        <v>652.20000000000005</v>
      </c>
      <c r="N48" s="13">
        <f t="shared" si="1"/>
        <v>0</v>
      </c>
      <c r="O48" s="13">
        <v>678.3</v>
      </c>
      <c r="P48" s="13">
        <v>678.3</v>
      </c>
      <c r="Q48" s="13">
        <v>678.3</v>
      </c>
      <c r="R48" s="13">
        <f t="shared" si="2"/>
        <v>0</v>
      </c>
      <c r="S48" s="3"/>
      <c r="T48" s="3"/>
    </row>
    <row r="49" spans="1:20" ht="63">
      <c r="A49" s="8" t="s">
        <v>100</v>
      </c>
      <c r="B49" s="17" t="s">
        <v>101</v>
      </c>
      <c r="C49" s="13">
        <v>593.70000000000005</v>
      </c>
      <c r="D49" s="13">
        <v>593.70000000000005</v>
      </c>
      <c r="E49" s="13">
        <v>593.70000000000005</v>
      </c>
      <c r="F49" s="13">
        <v>575.29999999999995</v>
      </c>
      <c r="G49" s="13">
        <v>492</v>
      </c>
      <c r="H49" s="13">
        <f t="shared" si="0"/>
        <v>-83.299999999999955</v>
      </c>
      <c r="I49" s="13" t="s">
        <v>18</v>
      </c>
      <c r="J49" s="13">
        <v>617.29999999999995</v>
      </c>
      <c r="K49" s="13">
        <v>617.29999999999995</v>
      </c>
      <c r="L49" s="13">
        <v>617.29999999999995</v>
      </c>
      <c r="M49" s="13">
        <v>617.29999999999995</v>
      </c>
      <c r="N49" s="13">
        <f t="shared" si="1"/>
        <v>0</v>
      </c>
      <c r="O49" s="13">
        <v>642.1</v>
      </c>
      <c r="P49" s="13">
        <v>642.1</v>
      </c>
      <c r="Q49" s="13">
        <v>642.1</v>
      </c>
      <c r="R49" s="13">
        <f t="shared" si="2"/>
        <v>0</v>
      </c>
      <c r="S49" s="3"/>
      <c r="T49" s="3"/>
    </row>
    <row r="50" spans="1:20" ht="63">
      <c r="A50" s="8" t="s">
        <v>102</v>
      </c>
      <c r="B50" s="17" t="s">
        <v>103</v>
      </c>
      <c r="C50" s="13">
        <v>912.8</v>
      </c>
      <c r="D50" s="13">
        <v>912.8</v>
      </c>
      <c r="E50" s="13">
        <v>912.8</v>
      </c>
      <c r="F50" s="13">
        <v>1122.5</v>
      </c>
      <c r="G50" s="13">
        <v>1130</v>
      </c>
      <c r="H50" s="13">
        <f t="shared" si="0"/>
        <v>7.5</v>
      </c>
      <c r="I50" s="13" t="s">
        <v>18</v>
      </c>
      <c r="J50" s="13">
        <v>949.3</v>
      </c>
      <c r="K50" s="13">
        <v>949.3</v>
      </c>
      <c r="L50" s="13">
        <v>949.3</v>
      </c>
      <c r="M50" s="13">
        <v>949.3</v>
      </c>
      <c r="N50" s="13">
        <f t="shared" si="1"/>
        <v>0</v>
      </c>
      <c r="O50" s="13">
        <v>987.3</v>
      </c>
      <c r="P50" s="13">
        <v>987.3</v>
      </c>
      <c r="Q50" s="13">
        <v>987.3</v>
      </c>
      <c r="R50" s="13">
        <f t="shared" si="2"/>
        <v>0</v>
      </c>
      <c r="S50" s="3"/>
      <c r="T50" s="3"/>
    </row>
    <row r="51" spans="1:20" ht="31.5">
      <c r="A51" s="10" t="s">
        <v>104</v>
      </c>
      <c r="B51" s="11" t="s">
        <v>105</v>
      </c>
      <c r="C51" s="12">
        <f t="shared" ref="C51:Q51" si="9">C52+C57</f>
        <v>18264.7</v>
      </c>
      <c r="D51" s="12">
        <f t="shared" si="9"/>
        <v>18264.7</v>
      </c>
      <c r="E51" s="12">
        <f t="shared" si="9"/>
        <v>19015.3</v>
      </c>
      <c r="F51" s="12">
        <f t="shared" si="9"/>
        <v>19838.599999999999</v>
      </c>
      <c r="G51" s="12">
        <f t="shared" si="9"/>
        <v>15138.599999999999</v>
      </c>
      <c r="H51" s="13">
        <f t="shared" si="0"/>
        <v>-4700</v>
      </c>
      <c r="I51" s="12"/>
      <c r="J51" s="12">
        <f t="shared" si="9"/>
        <v>18338.8</v>
      </c>
      <c r="K51" s="12">
        <f t="shared" si="9"/>
        <v>18338.8</v>
      </c>
      <c r="L51" s="12">
        <f t="shared" si="9"/>
        <v>18338.8</v>
      </c>
      <c r="M51" s="12">
        <f t="shared" si="9"/>
        <v>18338.8</v>
      </c>
      <c r="N51" s="13">
        <f t="shared" si="1"/>
        <v>0</v>
      </c>
      <c r="O51" s="12">
        <f t="shared" si="9"/>
        <v>18257.3</v>
      </c>
      <c r="P51" s="12">
        <f t="shared" si="9"/>
        <v>18257.3</v>
      </c>
      <c r="Q51" s="12">
        <f t="shared" si="9"/>
        <v>18257.3</v>
      </c>
      <c r="R51" s="13">
        <f t="shared" si="2"/>
        <v>0</v>
      </c>
      <c r="S51" s="3"/>
      <c r="T51" s="3"/>
    </row>
    <row r="52" spans="1:20" ht="31.5">
      <c r="A52" s="8" t="s">
        <v>106</v>
      </c>
      <c r="B52" s="17" t="s">
        <v>107</v>
      </c>
      <c r="C52" s="12">
        <f t="shared" ref="C52:Q52" si="10">SUM(C53:C56)</f>
        <v>16804.7</v>
      </c>
      <c r="D52" s="12">
        <f t="shared" si="10"/>
        <v>16804.7</v>
      </c>
      <c r="E52" s="12">
        <f t="shared" si="10"/>
        <v>16804.7</v>
      </c>
      <c r="F52" s="12">
        <f t="shared" si="10"/>
        <v>16805.8</v>
      </c>
      <c r="G52" s="12">
        <f t="shared" si="10"/>
        <v>11304.3</v>
      </c>
      <c r="H52" s="13">
        <f t="shared" si="0"/>
        <v>-5501.5</v>
      </c>
      <c r="I52" s="12"/>
      <c r="J52" s="12">
        <f t="shared" si="10"/>
        <v>16804.7</v>
      </c>
      <c r="K52" s="12">
        <f t="shared" si="10"/>
        <v>16804.7</v>
      </c>
      <c r="L52" s="12">
        <f t="shared" si="10"/>
        <v>16804.7</v>
      </c>
      <c r="M52" s="12">
        <f t="shared" si="10"/>
        <v>16804.7</v>
      </c>
      <c r="N52" s="13">
        <f t="shared" si="1"/>
        <v>0</v>
      </c>
      <c r="O52" s="12">
        <f t="shared" si="10"/>
        <v>16804.7</v>
      </c>
      <c r="P52" s="12">
        <f t="shared" si="10"/>
        <v>16804.7</v>
      </c>
      <c r="Q52" s="12">
        <f t="shared" si="10"/>
        <v>16804.7</v>
      </c>
      <c r="R52" s="13">
        <f t="shared" si="2"/>
        <v>0</v>
      </c>
      <c r="S52" s="3"/>
      <c r="T52" s="3"/>
    </row>
    <row r="53" spans="1:20" ht="63">
      <c r="A53" s="8" t="s">
        <v>108</v>
      </c>
      <c r="B53" s="17" t="s">
        <v>107</v>
      </c>
      <c r="C53" s="13">
        <v>2910</v>
      </c>
      <c r="D53" s="13">
        <v>2910</v>
      </c>
      <c r="E53" s="13">
        <v>2910</v>
      </c>
      <c r="F53" s="13">
        <v>2910</v>
      </c>
      <c r="G53" s="13">
        <v>2631.8</v>
      </c>
      <c r="H53" s="13">
        <f t="shared" si="0"/>
        <v>-278.19999999999982</v>
      </c>
      <c r="I53" s="13" t="s">
        <v>109</v>
      </c>
      <c r="J53" s="13">
        <v>2910</v>
      </c>
      <c r="K53" s="13">
        <v>2910</v>
      </c>
      <c r="L53" s="13">
        <v>2910</v>
      </c>
      <c r="M53" s="13">
        <v>2910</v>
      </c>
      <c r="N53" s="13">
        <f t="shared" si="1"/>
        <v>0</v>
      </c>
      <c r="O53" s="13">
        <v>2910</v>
      </c>
      <c r="P53" s="13">
        <v>2910</v>
      </c>
      <c r="Q53" s="13">
        <v>2910</v>
      </c>
      <c r="R53" s="13">
        <f t="shared" si="2"/>
        <v>0</v>
      </c>
      <c r="S53" s="3"/>
      <c r="T53" s="3"/>
    </row>
    <row r="54" spans="1:20" ht="94.5">
      <c r="A54" s="8" t="s">
        <v>110</v>
      </c>
      <c r="B54" s="17" t="s">
        <v>111</v>
      </c>
      <c r="C54" s="13">
        <v>12936</v>
      </c>
      <c r="D54" s="13">
        <v>12936</v>
      </c>
      <c r="E54" s="13">
        <v>12936</v>
      </c>
      <c r="F54" s="13">
        <v>12936</v>
      </c>
      <c r="G54" s="13">
        <v>7842</v>
      </c>
      <c r="H54" s="13">
        <f t="shared" si="0"/>
        <v>-5094</v>
      </c>
      <c r="I54" s="13" t="s">
        <v>85</v>
      </c>
      <c r="J54" s="13">
        <v>12936</v>
      </c>
      <c r="K54" s="13">
        <v>12936</v>
      </c>
      <c r="L54" s="13">
        <v>12936</v>
      </c>
      <c r="M54" s="13">
        <v>12936</v>
      </c>
      <c r="N54" s="13">
        <f t="shared" si="1"/>
        <v>0</v>
      </c>
      <c r="O54" s="13">
        <v>12936</v>
      </c>
      <c r="P54" s="13">
        <v>12936</v>
      </c>
      <c r="Q54" s="13">
        <v>12936</v>
      </c>
      <c r="R54" s="13">
        <f t="shared" si="2"/>
        <v>0</v>
      </c>
      <c r="S54" s="3"/>
      <c r="T54" s="3"/>
    </row>
    <row r="55" spans="1:20" ht="31.5">
      <c r="A55" s="8" t="s">
        <v>112</v>
      </c>
      <c r="B55" s="17" t="s">
        <v>107</v>
      </c>
      <c r="C55" s="13"/>
      <c r="D55" s="13"/>
      <c r="E55" s="30">
        <v>0</v>
      </c>
      <c r="F55" s="13">
        <v>1.1000000000000001</v>
      </c>
      <c r="G55" s="13">
        <v>1.1000000000000001</v>
      </c>
      <c r="H55" s="13">
        <f t="shared" si="0"/>
        <v>0</v>
      </c>
      <c r="I55" s="13"/>
      <c r="J55" s="13"/>
      <c r="K55" s="13"/>
      <c r="L55" s="13"/>
      <c r="M55" s="13"/>
      <c r="N55" s="13">
        <f t="shared" si="1"/>
        <v>0</v>
      </c>
      <c r="O55" s="13"/>
      <c r="P55" s="13"/>
      <c r="Q55" s="13"/>
      <c r="R55" s="13">
        <f t="shared" si="2"/>
        <v>0</v>
      </c>
      <c r="S55" s="3"/>
      <c r="T55" s="3"/>
    </row>
    <row r="56" spans="1:20" ht="78.75">
      <c r="A56" s="8" t="s">
        <v>113</v>
      </c>
      <c r="B56" s="17" t="s">
        <v>107</v>
      </c>
      <c r="C56" s="13">
        <v>958.7</v>
      </c>
      <c r="D56" s="13">
        <v>958.7</v>
      </c>
      <c r="E56" s="13">
        <v>958.7</v>
      </c>
      <c r="F56" s="13">
        <v>958.7</v>
      </c>
      <c r="G56" s="13">
        <v>829.4</v>
      </c>
      <c r="H56" s="13">
        <f t="shared" si="0"/>
        <v>-129.30000000000007</v>
      </c>
      <c r="I56" s="13" t="s">
        <v>87</v>
      </c>
      <c r="J56" s="13">
        <v>958.7</v>
      </c>
      <c r="K56" s="13">
        <v>958.7</v>
      </c>
      <c r="L56" s="13">
        <v>958.7</v>
      </c>
      <c r="M56" s="13">
        <v>958.7</v>
      </c>
      <c r="N56" s="13">
        <f t="shared" si="1"/>
        <v>0</v>
      </c>
      <c r="O56" s="13">
        <v>958.7</v>
      </c>
      <c r="P56" s="13">
        <v>958.7</v>
      </c>
      <c r="Q56" s="13">
        <v>958.7</v>
      </c>
      <c r="R56" s="13">
        <f t="shared" si="2"/>
        <v>0</v>
      </c>
      <c r="S56" s="3"/>
      <c r="T56" s="3"/>
    </row>
    <row r="57" spans="1:20">
      <c r="A57" s="10" t="s">
        <v>114</v>
      </c>
      <c r="B57" s="11" t="s">
        <v>115</v>
      </c>
      <c r="C57" s="12">
        <f t="shared" ref="C57:Q57" si="11">C58+C62</f>
        <v>1460</v>
      </c>
      <c r="D57" s="12">
        <f t="shared" si="11"/>
        <v>1460</v>
      </c>
      <c r="E57" s="12">
        <f t="shared" si="11"/>
        <v>2210.6</v>
      </c>
      <c r="F57" s="12">
        <f t="shared" si="11"/>
        <v>3032.7999999999997</v>
      </c>
      <c r="G57" s="12">
        <f t="shared" si="11"/>
        <v>3834.3</v>
      </c>
      <c r="H57" s="13">
        <f t="shared" si="0"/>
        <v>801.50000000000045</v>
      </c>
      <c r="I57" s="12"/>
      <c r="J57" s="12">
        <f t="shared" si="11"/>
        <v>1534.1</v>
      </c>
      <c r="K57" s="12">
        <f t="shared" si="11"/>
        <v>1534.1</v>
      </c>
      <c r="L57" s="12">
        <f t="shared" si="11"/>
        <v>1534.1</v>
      </c>
      <c r="M57" s="12">
        <f t="shared" si="11"/>
        <v>1534.1</v>
      </c>
      <c r="N57" s="13">
        <f t="shared" si="1"/>
        <v>0</v>
      </c>
      <c r="O57" s="12">
        <f t="shared" si="11"/>
        <v>1452.6</v>
      </c>
      <c r="P57" s="12">
        <f t="shared" si="11"/>
        <v>1452.6</v>
      </c>
      <c r="Q57" s="12">
        <f t="shared" si="11"/>
        <v>1452.6</v>
      </c>
      <c r="R57" s="13">
        <f t="shared" si="2"/>
        <v>0</v>
      </c>
      <c r="S57" s="3"/>
      <c r="T57" s="3"/>
    </row>
    <row r="58" spans="1:20" ht="31.5">
      <c r="A58" s="8" t="s">
        <v>116</v>
      </c>
      <c r="B58" s="17" t="s">
        <v>117</v>
      </c>
      <c r="C58" s="13">
        <f t="shared" ref="C58:Q58" si="12">C59+C61</f>
        <v>915.9</v>
      </c>
      <c r="D58" s="13">
        <f t="shared" si="12"/>
        <v>915.9</v>
      </c>
      <c r="E58" s="13">
        <f>SUM(E59:E61)</f>
        <v>990.1</v>
      </c>
      <c r="F58" s="13">
        <f>SUM(F59:F61)</f>
        <v>1018.6</v>
      </c>
      <c r="G58" s="13">
        <f>SUM(G59:G61)</f>
        <v>1473.5</v>
      </c>
      <c r="H58" s="13">
        <f t="shared" si="0"/>
        <v>454.9</v>
      </c>
      <c r="I58" s="13"/>
      <c r="J58" s="13">
        <f t="shared" si="12"/>
        <v>990</v>
      </c>
      <c r="K58" s="13">
        <f t="shared" si="12"/>
        <v>990</v>
      </c>
      <c r="L58" s="13">
        <f t="shared" si="12"/>
        <v>990</v>
      </c>
      <c r="M58" s="13">
        <f t="shared" si="12"/>
        <v>990</v>
      </c>
      <c r="N58" s="13">
        <f t="shared" si="1"/>
        <v>0</v>
      </c>
      <c r="O58" s="13">
        <f t="shared" si="12"/>
        <v>908.5</v>
      </c>
      <c r="P58" s="13">
        <f t="shared" si="12"/>
        <v>908.5</v>
      </c>
      <c r="Q58" s="13">
        <f t="shared" si="12"/>
        <v>908.5</v>
      </c>
      <c r="R58" s="13">
        <f t="shared" si="2"/>
        <v>0</v>
      </c>
      <c r="S58" s="3"/>
      <c r="T58" s="3"/>
    </row>
    <row r="59" spans="1:20" ht="31.5">
      <c r="A59" s="8" t="s">
        <v>118</v>
      </c>
      <c r="B59" s="17" t="s">
        <v>117</v>
      </c>
      <c r="C59" s="13">
        <v>22.8</v>
      </c>
      <c r="D59" s="13">
        <v>22.8</v>
      </c>
      <c r="E59" s="13">
        <v>97</v>
      </c>
      <c r="F59" s="13">
        <v>120.6</v>
      </c>
      <c r="G59" s="13">
        <v>274.3</v>
      </c>
      <c r="H59" s="13">
        <f t="shared" si="0"/>
        <v>153.70000000000002</v>
      </c>
      <c r="I59" s="13" t="s">
        <v>52</v>
      </c>
      <c r="J59" s="13">
        <v>22.8</v>
      </c>
      <c r="K59" s="13">
        <v>22.8</v>
      </c>
      <c r="L59" s="13">
        <v>22.8</v>
      </c>
      <c r="M59" s="13">
        <v>22.8</v>
      </c>
      <c r="N59" s="13">
        <f t="shared" si="1"/>
        <v>0</v>
      </c>
      <c r="O59" s="13">
        <v>22.8</v>
      </c>
      <c r="P59" s="13">
        <v>22.8</v>
      </c>
      <c r="Q59" s="13">
        <v>22.8</v>
      </c>
      <c r="R59" s="13">
        <f t="shared" si="2"/>
        <v>0</v>
      </c>
      <c r="S59" s="3"/>
      <c r="T59" s="3"/>
    </row>
    <row r="60" spans="1:20" ht="78.75">
      <c r="A60" s="8" t="s">
        <v>119</v>
      </c>
      <c r="B60" s="17" t="s">
        <v>117</v>
      </c>
      <c r="C60" s="13">
        <v>0</v>
      </c>
      <c r="D60" s="13">
        <v>0</v>
      </c>
      <c r="E60" s="13">
        <v>0</v>
      </c>
      <c r="F60" s="13">
        <v>4.9000000000000004</v>
      </c>
      <c r="G60" s="13">
        <v>6.1</v>
      </c>
      <c r="H60" s="13">
        <f t="shared" si="0"/>
        <v>1.1999999999999993</v>
      </c>
      <c r="I60" s="13" t="s">
        <v>83</v>
      </c>
      <c r="J60" s="13"/>
      <c r="K60" s="13"/>
      <c r="L60" s="13"/>
      <c r="M60" s="13"/>
      <c r="N60" s="13">
        <f t="shared" si="1"/>
        <v>0</v>
      </c>
      <c r="O60" s="13"/>
      <c r="P60" s="13"/>
      <c r="Q60" s="13"/>
      <c r="R60" s="13">
        <f t="shared" si="2"/>
        <v>0</v>
      </c>
      <c r="S60" s="3"/>
      <c r="T60" s="3"/>
    </row>
    <row r="61" spans="1:20" ht="94.5">
      <c r="A61" s="8" t="s">
        <v>120</v>
      </c>
      <c r="B61" s="17" t="s">
        <v>117</v>
      </c>
      <c r="C61" s="13">
        <v>893.1</v>
      </c>
      <c r="D61" s="13">
        <v>893.1</v>
      </c>
      <c r="E61" s="13">
        <v>893.1</v>
      </c>
      <c r="F61" s="13">
        <v>893.1</v>
      </c>
      <c r="G61" s="13">
        <v>1193.0999999999999</v>
      </c>
      <c r="H61" s="13">
        <f t="shared" si="0"/>
        <v>299.99999999999989</v>
      </c>
      <c r="I61" s="13" t="s">
        <v>85</v>
      </c>
      <c r="J61" s="13">
        <v>967.2</v>
      </c>
      <c r="K61" s="13">
        <v>967.2</v>
      </c>
      <c r="L61" s="13">
        <v>967.2</v>
      </c>
      <c r="M61" s="13">
        <v>967.2</v>
      </c>
      <c r="N61" s="13">
        <f t="shared" si="1"/>
        <v>0</v>
      </c>
      <c r="O61" s="13">
        <v>885.7</v>
      </c>
      <c r="P61" s="13">
        <v>885.7</v>
      </c>
      <c r="Q61" s="13">
        <v>885.7</v>
      </c>
      <c r="R61" s="13">
        <f t="shared" si="2"/>
        <v>0</v>
      </c>
      <c r="S61" s="3"/>
      <c r="T61" s="3"/>
    </row>
    <row r="62" spans="1:20" ht="31.5">
      <c r="A62" s="8" t="s">
        <v>121</v>
      </c>
      <c r="B62" s="17" t="s">
        <v>122</v>
      </c>
      <c r="C62" s="13">
        <f t="shared" ref="C62:Q62" si="13">C63+C64+C65</f>
        <v>544.1</v>
      </c>
      <c r="D62" s="13">
        <f>SUM(D63:D67)</f>
        <v>544.1</v>
      </c>
      <c r="E62" s="13">
        <f>SUM(E63:E68)</f>
        <v>1220.5</v>
      </c>
      <c r="F62" s="13">
        <f>SUM(F63:F68)</f>
        <v>2014.1999999999998</v>
      </c>
      <c r="G62" s="13">
        <f>SUM(G63:G68)</f>
        <v>2360.8000000000002</v>
      </c>
      <c r="H62" s="13">
        <f t="shared" si="0"/>
        <v>346.60000000000036</v>
      </c>
      <c r="I62" s="13" t="s">
        <v>52</v>
      </c>
      <c r="J62" s="13">
        <f t="shared" si="13"/>
        <v>544.1</v>
      </c>
      <c r="K62" s="13">
        <f t="shared" si="13"/>
        <v>544.1</v>
      </c>
      <c r="L62" s="13">
        <f t="shared" si="13"/>
        <v>544.1</v>
      </c>
      <c r="M62" s="13">
        <f t="shared" si="13"/>
        <v>544.1</v>
      </c>
      <c r="N62" s="13">
        <f t="shared" si="1"/>
        <v>0</v>
      </c>
      <c r="O62" s="13">
        <f t="shared" si="13"/>
        <v>544.1</v>
      </c>
      <c r="P62" s="13">
        <f t="shared" si="13"/>
        <v>544.1</v>
      </c>
      <c r="Q62" s="13">
        <f t="shared" si="13"/>
        <v>544.1</v>
      </c>
      <c r="R62" s="13">
        <f t="shared" si="2"/>
        <v>0</v>
      </c>
      <c r="S62" s="3"/>
      <c r="T62" s="3"/>
    </row>
    <row r="63" spans="1:20" ht="31.5">
      <c r="A63" s="8" t="s">
        <v>123</v>
      </c>
      <c r="B63" s="17" t="s">
        <v>122</v>
      </c>
      <c r="C63" s="13">
        <v>268.3</v>
      </c>
      <c r="D63" s="13">
        <v>268.3</v>
      </c>
      <c r="E63" s="13">
        <v>353.8</v>
      </c>
      <c r="F63" s="13">
        <v>367.8</v>
      </c>
      <c r="G63" s="13">
        <v>412.6</v>
      </c>
      <c r="H63" s="13">
        <f t="shared" si="0"/>
        <v>44.800000000000011</v>
      </c>
      <c r="I63" s="13" t="s">
        <v>52</v>
      </c>
      <c r="J63" s="13">
        <v>268.3</v>
      </c>
      <c r="K63" s="13">
        <v>268.3</v>
      </c>
      <c r="L63" s="13">
        <v>268.3</v>
      </c>
      <c r="M63" s="13">
        <v>268.3</v>
      </c>
      <c r="N63" s="13">
        <f t="shared" si="1"/>
        <v>0</v>
      </c>
      <c r="O63" s="13">
        <v>268.3</v>
      </c>
      <c r="P63" s="13">
        <v>268.3</v>
      </c>
      <c r="Q63" s="13">
        <v>268.3</v>
      </c>
      <c r="R63" s="13">
        <f t="shared" si="2"/>
        <v>0</v>
      </c>
      <c r="S63" s="3"/>
      <c r="T63" s="3"/>
    </row>
    <row r="64" spans="1:20">
      <c r="A64" s="8" t="s">
        <v>124</v>
      </c>
      <c r="B64" s="17" t="s">
        <v>122</v>
      </c>
      <c r="C64" s="13">
        <v>11.1</v>
      </c>
      <c r="D64" s="13">
        <v>11.1</v>
      </c>
      <c r="E64" s="13">
        <v>27</v>
      </c>
      <c r="F64" s="13">
        <v>36.6</v>
      </c>
      <c r="G64" s="13">
        <v>36.6</v>
      </c>
      <c r="H64" s="13">
        <f t="shared" si="0"/>
        <v>0</v>
      </c>
      <c r="I64" s="13"/>
      <c r="J64" s="13">
        <v>11.1</v>
      </c>
      <c r="K64" s="13">
        <v>11.1</v>
      </c>
      <c r="L64" s="13">
        <v>11.1</v>
      </c>
      <c r="M64" s="13">
        <v>11.1</v>
      </c>
      <c r="N64" s="13">
        <f t="shared" si="1"/>
        <v>0</v>
      </c>
      <c r="O64" s="13">
        <v>11.1</v>
      </c>
      <c r="P64" s="13">
        <v>11.1</v>
      </c>
      <c r="Q64" s="13">
        <v>11.1</v>
      </c>
      <c r="R64" s="13">
        <f t="shared" si="2"/>
        <v>0</v>
      </c>
      <c r="S64" s="3"/>
      <c r="T64" s="3"/>
    </row>
    <row r="65" spans="1:20" ht="31.5">
      <c r="A65" s="8" t="s">
        <v>125</v>
      </c>
      <c r="B65" s="17" t="s">
        <v>122</v>
      </c>
      <c r="C65" s="13">
        <v>264.7</v>
      </c>
      <c r="D65" s="13">
        <v>264.7</v>
      </c>
      <c r="E65" s="13">
        <v>787.2</v>
      </c>
      <c r="F65" s="13">
        <v>922.6</v>
      </c>
      <c r="G65" s="13">
        <v>1110</v>
      </c>
      <c r="H65" s="13">
        <f t="shared" si="0"/>
        <v>187.39999999999998</v>
      </c>
      <c r="I65" s="13" t="s">
        <v>52</v>
      </c>
      <c r="J65" s="13">
        <v>264.7</v>
      </c>
      <c r="K65" s="13">
        <v>264.7</v>
      </c>
      <c r="L65" s="13">
        <v>264.7</v>
      </c>
      <c r="M65" s="13">
        <v>264.7</v>
      </c>
      <c r="N65" s="13">
        <f t="shared" si="1"/>
        <v>0</v>
      </c>
      <c r="O65" s="13">
        <v>264.7</v>
      </c>
      <c r="P65" s="13">
        <v>264.7</v>
      </c>
      <c r="Q65" s="13">
        <v>264.7</v>
      </c>
      <c r="R65" s="13">
        <f t="shared" si="2"/>
        <v>0</v>
      </c>
      <c r="T65" s="3"/>
    </row>
    <row r="66" spans="1:20" ht="31.5">
      <c r="A66" s="8" t="s">
        <v>126</v>
      </c>
      <c r="B66" s="17" t="s">
        <v>122</v>
      </c>
      <c r="C66" s="13"/>
      <c r="D66" s="13"/>
      <c r="E66" s="13">
        <v>0.4</v>
      </c>
      <c r="F66" s="13">
        <v>635.1</v>
      </c>
      <c r="G66" s="13">
        <v>729.5</v>
      </c>
      <c r="H66" s="13">
        <f t="shared" si="0"/>
        <v>94.399999999999977</v>
      </c>
      <c r="I66" s="13" t="s">
        <v>52</v>
      </c>
      <c r="J66" s="13"/>
      <c r="K66" s="13"/>
      <c r="L66" s="13"/>
      <c r="M66" s="13"/>
      <c r="N66" s="13">
        <f t="shared" si="1"/>
        <v>0</v>
      </c>
      <c r="O66" s="13"/>
      <c r="P66" s="13"/>
      <c r="Q66" s="13"/>
      <c r="R66" s="13">
        <f t="shared" si="2"/>
        <v>0</v>
      </c>
      <c r="T66" s="3"/>
    </row>
    <row r="67" spans="1:20">
      <c r="A67" s="8" t="s">
        <v>127</v>
      </c>
      <c r="B67" s="17" t="s">
        <v>122</v>
      </c>
      <c r="C67" s="13">
        <v>0</v>
      </c>
      <c r="D67" s="13">
        <v>0</v>
      </c>
      <c r="E67" s="13">
        <v>0.8</v>
      </c>
      <c r="F67" s="13">
        <v>0.8</v>
      </c>
      <c r="G67" s="13">
        <v>0.8</v>
      </c>
      <c r="H67" s="13">
        <f t="shared" si="0"/>
        <v>0</v>
      </c>
      <c r="I67" s="13"/>
      <c r="J67" s="13"/>
      <c r="K67" s="13"/>
      <c r="L67" s="13"/>
      <c r="M67" s="13"/>
      <c r="N67" s="13">
        <f t="shared" si="1"/>
        <v>0</v>
      </c>
      <c r="O67" s="13"/>
      <c r="P67" s="13"/>
      <c r="Q67" s="13"/>
      <c r="R67" s="13">
        <f t="shared" si="2"/>
        <v>0</v>
      </c>
      <c r="T67" s="3"/>
    </row>
    <row r="68" spans="1:20" ht="31.5">
      <c r="A68" s="8" t="s">
        <v>128</v>
      </c>
      <c r="B68" s="17" t="s">
        <v>122</v>
      </c>
      <c r="C68" s="13">
        <v>0</v>
      </c>
      <c r="D68" s="13">
        <v>0</v>
      </c>
      <c r="E68" s="13">
        <v>51.3</v>
      </c>
      <c r="F68" s="13">
        <v>51.3</v>
      </c>
      <c r="G68" s="13">
        <v>71.3</v>
      </c>
      <c r="H68" s="13">
        <f t="shared" si="0"/>
        <v>20</v>
      </c>
      <c r="I68" s="13" t="s">
        <v>52</v>
      </c>
      <c r="J68" s="13"/>
      <c r="K68" s="13"/>
      <c r="L68" s="13"/>
      <c r="M68" s="13"/>
      <c r="N68" s="13">
        <f t="shared" si="1"/>
        <v>0</v>
      </c>
      <c r="O68" s="13"/>
      <c r="P68" s="13"/>
      <c r="Q68" s="13"/>
      <c r="R68" s="13">
        <f t="shared" si="2"/>
        <v>0</v>
      </c>
      <c r="T68" s="3"/>
    </row>
    <row r="69" spans="1:20">
      <c r="A69" s="10" t="s">
        <v>129</v>
      </c>
      <c r="B69" s="11" t="s">
        <v>130</v>
      </c>
      <c r="C69" s="12">
        <f t="shared" ref="C69:P69" si="14">SUM(C70:C79)</f>
        <v>29389.7</v>
      </c>
      <c r="D69" s="12">
        <f t="shared" si="14"/>
        <v>29389.7</v>
      </c>
      <c r="E69" s="12">
        <f t="shared" si="14"/>
        <v>29945</v>
      </c>
      <c r="F69" s="12">
        <f t="shared" si="14"/>
        <v>48929.3</v>
      </c>
      <c r="G69" s="12">
        <f>SUM(G70:G79)</f>
        <v>45847.7</v>
      </c>
      <c r="H69" s="13">
        <f t="shared" si="0"/>
        <v>-3081.6000000000058</v>
      </c>
      <c r="I69" s="12"/>
      <c r="J69" s="12">
        <f t="shared" si="14"/>
        <v>26491.9</v>
      </c>
      <c r="K69" s="12">
        <f t="shared" si="14"/>
        <v>26491.9</v>
      </c>
      <c r="L69" s="12">
        <f t="shared" si="14"/>
        <v>26491.9</v>
      </c>
      <c r="M69" s="12">
        <f>SUM(M70:M79)</f>
        <v>26491.9</v>
      </c>
      <c r="N69" s="13">
        <f t="shared" si="1"/>
        <v>0</v>
      </c>
      <c r="O69" s="12">
        <f t="shared" si="14"/>
        <v>26367.5</v>
      </c>
      <c r="P69" s="12">
        <f t="shared" si="14"/>
        <v>26367.5</v>
      </c>
      <c r="Q69" s="12">
        <f>SUM(Q70:Q79)</f>
        <v>26367.5</v>
      </c>
      <c r="R69" s="13">
        <f t="shared" si="2"/>
        <v>0</v>
      </c>
      <c r="T69" s="3"/>
    </row>
    <row r="70" spans="1:20" ht="78.75">
      <c r="A70" s="18" t="s">
        <v>131</v>
      </c>
      <c r="B70" s="17" t="s">
        <v>132</v>
      </c>
      <c r="C70" s="13">
        <v>14.1</v>
      </c>
      <c r="D70" s="13">
        <v>14.1</v>
      </c>
      <c r="E70" s="13">
        <v>14.1</v>
      </c>
      <c r="F70" s="13">
        <v>14.1</v>
      </c>
      <c r="G70" s="13">
        <v>7.9</v>
      </c>
      <c r="H70" s="13">
        <f t="shared" si="0"/>
        <v>-6.1999999999999993</v>
      </c>
      <c r="I70" s="13" t="s">
        <v>109</v>
      </c>
      <c r="J70" s="13">
        <v>14.1</v>
      </c>
      <c r="K70" s="13">
        <v>14.1</v>
      </c>
      <c r="L70" s="13">
        <v>14.1</v>
      </c>
      <c r="M70" s="13">
        <v>14.1</v>
      </c>
      <c r="N70" s="13">
        <f t="shared" ref="N70:N133" si="15">M70-L70</f>
        <v>0</v>
      </c>
      <c r="O70" s="13">
        <v>14.1</v>
      </c>
      <c r="P70" s="13">
        <v>14.1</v>
      </c>
      <c r="Q70" s="13">
        <v>14.1</v>
      </c>
      <c r="R70" s="13">
        <f t="shared" ref="R70:R133" si="16">Q70-P70</f>
        <v>0</v>
      </c>
      <c r="T70" s="3"/>
    </row>
    <row r="71" spans="1:20" ht="78.75">
      <c r="A71" s="18" t="s">
        <v>133</v>
      </c>
      <c r="B71" s="17" t="s">
        <v>132</v>
      </c>
      <c r="C71" s="13">
        <v>0</v>
      </c>
      <c r="D71" s="13">
        <v>0</v>
      </c>
      <c r="E71" s="13">
        <v>3.5</v>
      </c>
      <c r="F71" s="13">
        <v>3.5</v>
      </c>
      <c r="G71" s="13">
        <v>3.5</v>
      </c>
      <c r="H71" s="13">
        <f t="shared" ref="H71:H144" si="17">G71-F71</f>
        <v>0</v>
      </c>
      <c r="I71" s="13"/>
      <c r="J71" s="13"/>
      <c r="K71" s="13"/>
      <c r="L71" s="13"/>
      <c r="M71" s="13"/>
      <c r="N71" s="13">
        <f t="shared" si="15"/>
        <v>0</v>
      </c>
      <c r="O71" s="13"/>
      <c r="P71" s="13"/>
      <c r="Q71" s="13"/>
      <c r="R71" s="13">
        <f t="shared" si="16"/>
        <v>0</v>
      </c>
      <c r="T71" s="3"/>
    </row>
    <row r="72" spans="1:20" ht="94.5">
      <c r="A72" s="8" t="s">
        <v>134</v>
      </c>
      <c r="B72" s="17" t="s">
        <v>135</v>
      </c>
      <c r="C72" s="13">
        <v>3830.1</v>
      </c>
      <c r="D72" s="13">
        <v>3830.1</v>
      </c>
      <c r="E72" s="13">
        <v>3830.1</v>
      </c>
      <c r="F72" s="13">
        <v>8290</v>
      </c>
      <c r="G72" s="13">
        <v>6643.8</v>
      </c>
      <c r="H72" s="13">
        <f t="shared" si="17"/>
        <v>-1646.1999999999998</v>
      </c>
      <c r="I72" s="13" t="s">
        <v>18</v>
      </c>
      <c r="J72" s="13">
        <v>2432.3000000000002</v>
      </c>
      <c r="K72" s="13">
        <v>2432.3000000000002</v>
      </c>
      <c r="L72" s="13">
        <v>2432.3000000000002</v>
      </c>
      <c r="M72" s="13">
        <v>2432.3000000000002</v>
      </c>
      <c r="N72" s="13">
        <f t="shared" si="15"/>
        <v>0</v>
      </c>
      <c r="O72" s="13">
        <v>2307.9</v>
      </c>
      <c r="P72" s="13">
        <v>2307.9</v>
      </c>
      <c r="Q72" s="13">
        <v>2307.9</v>
      </c>
      <c r="R72" s="13">
        <f t="shared" si="16"/>
        <v>0</v>
      </c>
      <c r="T72" s="3"/>
    </row>
    <row r="73" spans="1:20" ht="94.5">
      <c r="A73" s="18" t="s">
        <v>136</v>
      </c>
      <c r="B73" s="17" t="s">
        <v>137</v>
      </c>
      <c r="C73" s="13">
        <v>0</v>
      </c>
      <c r="D73" s="13">
        <v>0</v>
      </c>
      <c r="E73" s="13">
        <v>12.3</v>
      </c>
      <c r="F73" s="13">
        <v>16.3</v>
      </c>
      <c r="G73" s="13">
        <v>50.4</v>
      </c>
      <c r="H73" s="13">
        <f t="shared" si="17"/>
        <v>34.099999999999994</v>
      </c>
      <c r="I73" s="13" t="s">
        <v>85</v>
      </c>
      <c r="J73" s="13"/>
      <c r="K73" s="13">
        <v>0</v>
      </c>
      <c r="L73" s="13">
        <v>0</v>
      </c>
      <c r="M73" s="13">
        <v>0</v>
      </c>
      <c r="N73" s="13">
        <f t="shared" si="15"/>
        <v>0</v>
      </c>
      <c r="O73" s="13"/>
      <c r="P73" s="13">
        <v>0</v>
      </c>
      <c r="Q73" s="13">
        <v>0</v>
      </c>
      <c r="R73" s="13">
        <f t="shared" si="16"/>
        <v>0</v>
      </c>
      <c r="S73" s="31"/>
      <c r="T73" s="3"/>
    </row>
    <row r="74" spans="1:20" ht="78.75">
      <c r="A74" s="18" t="s">
        <v>138</v>
      </c>
      <c r="B74" s="17" t="s">
        <v>137</v>
      </c>
      <c r="C74" s="13"/>
      <c r="D74" s="13"/>
      <c r="E74" s="13">
        <v>0</v>
      </c>
      <c r="F74" s="13">
        <v>15.4</v>
      </c>
      <c r="G74" s="13">
        <v>19.5</v>
      </c>
      <c r="H74" s="13">
        <f t="shared" si="17"/>
        <v>4.0999999999999996</v>
      </c>
      <c r="I74" s="13" t="s">
        <v>52</v>
      </c>
      <c r="J74" s="13"/>
      <c r="K74" s="13"/>
      <c r="L74" s="13"/>
      <c r="M74" s="13"/>
      <c r="N74" s="13">
        <f t="shared" si="15"/>
        <v>0</v>
      </c>
      <c r="O74" s="13"/>
      <c r="P74" s="13"/>
      <c r="Q74" s="13"/>
      <c r="R74" s="13">
        <f t="shared" si="16"/>
        <v>0</v>
      </c>
      <c r="S74" s="31"/>
      <c r="T74" s="3"/>
    </row>
    <row r="75" spans="1:20" ht="94.5">
      <c r="A75" s="8" t="s">
        <v>139</v>
      </c>
      <c r="B75" s="17" t="s">
        <v>140</v>
      </c>
      <c r="C75" s="13">
        <v>195.5</v>
      </c>
      <c r="D75" s="13">
        <v>195.5</v>
      </c>
      <c r="E75" s="13">
        <v>195.5</v>
      </c>
      <c r="F75" s="13">
        <v>195.5</v>
      </c>
      <c r="G75" s="13">
        <v>85.6</v>
      </c>
      <c r="H75" s="13">
        <f t="shared" si="17"/>
        <v>-109.9</v>
      </c>
      <c r="I75" s="13" t="s">
        <v>52</v>
      </c>
      <c r="J75" s="13">
        <v>195.5</v>
      </c>
      <c r="K75" s="13">
        <v>195.5</v>
      </c>
      <c r="L75" s="13">
        <v>195.5</v>
      </c>
      <c r="M75" s="13">
        <v>195.5</v>
      </c>
      <c r="N75" s="13">
        <f t="shared" si="15"/>
        <v>0</v>
      </c>
      <c r="O75" s="13">
        <v>195.5</v>
      </c>
      <c r="P75" s="13">
        <v>195.5</v>
      </c>
      <c r="Q75" s="13">
        <v>195.5</v>
      </c>
      <c r="R75" s="13">
        <f t="shared" si="16"/>
        <v>0</v>
      </c>
      <c r="T75" s="3"/>
    </row>
    <row r="76" spans="1:20" ht="47.25">
      <c r="A76" s="26" t="s">
        <v>141</v>
      </c>
      <c r="B76" s="17" t="s">
        <v>142</v>
      </c>
      <c r="C76" s="13">
        <v>20250</v>
      </c>
      <c r="D76" s="13">
        <v>20250</v>
      </c>
      <c r="E76" s="13">
        <v>20250</v>
      </c>
      <c r="F76" s="13">
        <v>23430</v>
      </c>
      <c r="G76" s="13">
        <v>29230</v>
      </c>
      <c r="H76" s="13">
        <f t="shared" si="17"/>
        <v>5800</v>
      </c>
      <c r="I76" s="13" t="s">
        <v>18</v>
      </c>
      <c r="J76" s="13">
        <v>20250</v>
      </c>
      <c r="K76" s="13">
        <v>20250</v>
      </c>
      <c r="L76" s="13">
        <v>20250</v>
      </c>
      <c r="M76" s="13">
        <v>20250</v>
      </c>
      <c r="N76" s="13">
        <f t="shared" si="15"/>
        <v>0</v>
      </c>
      <c r="O76" s="13">
        <v>20250</v>
      </c>
      <c r="P76" s="13">
        <v>20250</v>
      </c>
      <c r="Q76" s="13">
        <v>20250</v>
      </c>
      <c r="R76" s="13">
        <f t="shared" si="16"/>
        <v>0</v>
      </c>
      <c r="T76" s="3"/>
    </row>
    <row r="77" spans="1:20" ht="47.25">
      <c r="A77" s="26" t="s">
        <v>143</v>
      </c>
      <c r="B77" s="17" t="s">
        <v>144</v>
      </c>
      <c r="C77" s="13">
        <v>1800</v>
      </c>
      <c r="D77" s="13">
        <v>1800</v>
      </c>
      <c r="E77" s="13">
        <v>1800</v>
      </c>
      <c r="F77" s="13">
        <v>1800</v>
      </c>
      <c r="G77" s="13">
        <v>2400</v>
      </c>
      <c r="H77" s="13">
        <f t="shared" si="17"/>
        <v>600</v>
      </c>
      <c r="I77" s="13" t="s">
        <v>18</v>
      </c>
      <c r="J77" s="13">
        <v>1800</v>
      </c>
      <c r="K77" s="13">
        <v>1800</v>
      </c>
      <c r="L77" s="13">
        <v>1800</v>
      </c>
      <c r="M77" s="13">
        <v>1800</v>
      </c>
      <c r="N77" s="13">
        <f t="shared" si="15"/>
        <v>0</v>
      </c>
      <c r="O77" s="13">
        <v>1800</v>
      </c>
      <c r="P77" s="13">
        <v>1800</v>
      </c>
      <c r="Q77" s="13">
        <v>1800</v>
      </c>
      <c r="R77" s="13">
        <f t="shared" si="16"/>
        <v>0</v>
      </c>
      <c r="T77" s="3"/>
    </row>
    <row r="78" spans="1:20" ht="78.75">
      <c r="A78" s="26" t="s">
        <v>145</v>
      </c>
      <c r="B78" s="28" t="s">
        <v>146</v>
      </c>
      <c r="C78" s="13">
        <v>1800</v>
      </c>
      <c r="D78" s="13">
        <v>1800</v>
      </c>
      <c r="E78" s="13">
        <v>2339.5</v>
      </c>
      <c r="F78" s="13">
        <v>5164.5</v>
      </c>
      <c r="G78" s="13">
        <v>7100</v>
      </c>
      <c r="H78" s="13">
        <f t="shared" si="17"/>
        <v>1935.5</v>
      </c>
      <c r="I78" s="13" t="s">
        <v>18</v>
      </c>
      <c r="J78" s="13">
        <v>1800</v>
      </c>
      <c r="K78" s="13">
        <v>1800</v>
      </c>
      <c r="L78" s="13">
        <v>1800</v>
      </c>
      <c r="M78" s="13">
        <v>1800</v>
      </c>
      <c r="N78" s="13">
        <f t="shared" si="15"/>
        <v>0</v>
      </c>
      <c r="O78" s="13">
        <v>1800</v>
      </c>
      <c r="P78" s="13">
        <v>1800</v>
      </c>
      <c r="Q78" s="13">
        <v>1800</v>
      </c>
      <c r="R78" s="13">
        <f t="shared" si="16"/>
        <v>0</v>
      </c>
      <c r="T78" s="3"/>
    </row>
    <row r="79" spans="1:20" ht="47.25">
      <c r="A79" s="26" t="s">
        <v>147</v>
      </c>
      <c r="B79" s="28" t="s">
        <v>148</v>
      </c>
      <c r="C79" s="13">
        <v>1500</v>
      </c>
      <c r="D79" s="13">
        <v>1500</v>
      </c>
      <c r="E79" s="13">
        <v>1500</v>
      </c>
      <c r="F79" s="13">
        <v>10000</v>
      </c>
      <c r="G79" s="13">
        <v>307</v>
      </c>
      <c r="H79" s="13">
        <f t="shared" si="17"/>
        <v>-9693</v>
      </c>
      <c r="I79" s="13" t="s">
        <v>18</v>
      </c>
      <c r="J79" s="13">
        <v>0</v>
      </c>
      <c r="K79" s="13">
        <v>0</v>
      </c>
      <c r="L79" s="13">
        <v>0</v>
      </c>
      <c r="M79" s="13">
        <v>0</v>
      </c>
      <c r="N79" s="13">
        <f t="shared" si="15"/>
        <v>0</v>
      </c>
      <c r="O79" s="13">
        <v>0</v>
      </c>
      <c r="P79" s="13">
        <v>0</v>
      </c>
      <c r="Q79" s="13">
        <v>0</v>
      </c>
      <c r="R79" s="13">
        <f t="shared" si="16"/>
        <v>0</v>
      </c>
      <c r="T79" s="3"/>
    </row>
    <row r="80" spans="1:20">
      <c r="A80" s="10" t="s">
        <v>149</v>
      </c>
      <c r="B80" s="11" t="s">
        <v>150</v>
      </c>
      <c r="C80" s="32">
        <f t="shared" ref="C80:Q80" si="18">SUM(C81:C122)</f>
        <v>15346.7</v>
      </c>
      <c r="D80" s="32">
        <f t="shared" si="18"/>
        <v>15346.7</v>
      </c>
      <c r="E80" s="32">
        <f>SUM(E81:E124)</f>
        <v>13354.4</v>
      </c>
      <c r="F80" s="32">
        <f>SUM(F81:F124)</f>
        <v>14169.4</v>
      </c>
      <c r="G80" s="32">
        <f>SUM(G81:G124)</f>
        <v>11570.1</v>
      </c>
      <c r="H80" s="13">
        <f t="shared" si="17"/>
        <v>-2599.2999999999993</v>
      </c>
      <c r="I80" s="32"/>
      <c r="J80" s="32">
        <f t="shared" si="18"/>
        <v>14080</v>
      </c>
      <c r="K80" s="32">
        <f t="shared" si="18"/>
        <v>14080</v>
      </c>
      <c r="L80" s="32">
        <f t="shared" si="18"/>
        <v>14080</v>
      </c>
      <c r="M80" s="32">
        <f t="shared" si="18"/>
        <v>14080</v>
      </c>
      <c r="N80" s="13">
        <f t="shared" si="15"/>
        <v>0</v>
      </c>
      <c r="O80" s="32">
        <f t="shared" si="18"/>
        <v>14080</v>
      </c>
      <c r="P80" s="32">
        <f t="shared" si="18"/>
        <v>14080</v>
      </c>
      <c r="Q80" s="32">
        <f t="shared" si="18"/>
        <v>14080</v>
      </c>
      <c r="R80" s="13">
        <f t="shared" si="16"/>
        <v>0</v>
      </c>
      <c r="T80" s="3"/>
    </row>
    <row r="81" spans="1:20" ht="78.75">
      <c r="A81" s="18" t="s">
        <v>151</v>
      </c>
      <c r="B81" s="17" t="s">
        <v>152</v>
      </c>
      <c r="C81" s="33">
        <v>20.8</v>
      </c>
      <c r="D81" s="33">
        <v>20.8</v>
      </c>
      <c r="E81" s="33">
        <v>30.3</v>
      </c>
      <c r="F81" s="33">
        <v>45</v>
      </c>
      <c r="G81" s="33">
        <v>70</v>
      </c>
      <c r="H81" s="13">
        <f t="shared" si="17"/>
        <v>25</v>
      </c>
      <c r="I81" s="33" t="s">
        <v>18</v>
      </c>
      <c r="J81" s="33">
        <v>20.8</v>
      </c>
      <c r="K81" s="33">
        <v>20.8</v>
      </c>
      <c r="L81" s="33">
        <v>20.8</v>
      </c>
      <c r="M81" s="33">
        <v>20.8</v>
      </c>
      <c r="N81" s="13">
        <f t="shared" si="15"/>
        <v>0</v>
      </c>
      <c r="O81" s="33">
        <v>20.8</v>
      </c>
      <c r="P81" s="33">
        <v>20.8</v>
      </c>
      <c r="Q81" s="33">
        <v>20.8</v>
      </c>
      <c r="R81" s="13">
        <f t="shared" si="16"/>
        <v>0</v>
      </c>
      <c r="T81" s="3"/>
    </row>
    <row r="82" spans="1:20" ht="78.75">
      <c r="A82" s="18" t="s">
        <v>153</v>
      </c>
      <c r="B82" s="17" t="s">
        <v>152</v>
      </c>
      <c r="C82" s="33">
        <v>21.2</v>
      </c>
      <c r="D82" s="33">
        <v>21.2</v>
      </c>
      <c r="E82" s="33">
        <v>21.2</v>
      </c>
      <c r="F82" s="33">
        <v>21.2</v>
      </c>
      <c r="G82" s="33">
        <v>50</v>
      </c>
      <c r="H82" s="13">
        <f t="shared" si="17"/>
        <v>28.8</v>
      </c>
      <c r="I82" s="33" t="s">
        <v>18</v>
      </c>
      <c r="J82" s="33">
        <v>21.2</v>
      </c>
      <c r="K82" s="33">
        <v>21.2</v>
      </c>
      <c r="L82" s="33">
        <v>21.2</v>
      </c>
      <c r="M82" s="33">
        <v>21.2</v>
      </c>
      <c r="N82" s="13">
        <f t="shared" si="15"/>
        <v>0</v>
      </c>
      <c r="O82" s="33">
        <v>21.2</v>
      </c>
      <c r="P82" s="33">
        <v>21.2</v>
      </c>
      <c r="Q82" s="33">
        <v>21.2</v>
      </c>
      <c r="R82" s="13">
        <f t="shared" si="16"/>
        <v>0</v>
      </c>
      <c r="S82" s="3"/>
      <c r="T82" s="3"/>
    </row>
    <row r="83" spans="1:20" ht="94.5">
      <c r="A83" s="18" t="s">
        <v>154</v>
      </c>
      <c r="B83" s="28" t="s">
        <v>155</v>
      </c>
      <c r="C83" s="33">
        <v>20.100000000000001</v>
      </c>
      <c r="D83" s="33">
        <v>20.100000000000001</v>
      </c>
      <c r="E83" s="33">
        <v>33.799999999999997</v>
      </c>
      <c r="F83" s="33">
        <v>35</v>
      </c>
      <c r="G83" s="33">
        <v>37</v>
      </c>
      <c r="H83" s="13">
        <f t="shared" si="17"/>
        <v>2</v>
      </c>
      <c r="I83" s="33" t="s">
        <v>52</v>
      </c>
      <c r="J83" s="33">
        <v>20.100000000000001</v>
      </c>
      <c r="K83" s="33">
        <v>20.100000000000001</v>
      </c>
      <c r="L83" s="33">
        <v>20.100000000000001</v>
      </c>
      <c r="M83" s="33">
        <v>20.100000000000001</v>
      </c>
      <c r="N83" s="13">
        <f t="shared" si="15"/>
        <v>0</v>
      </c>
      <c r="O83" s="33">
        <v>20.100000000000001</v>
      </c>
      <c r="P83" s="33">
        <v>20.100000000000001</v>
      </c>
      <c r="Q83" s="33">
        <v>20.100000000000001</v>
      </c>
      <c r="R83" s="13">
        <f t="shared" si="16"/>
        <v>0</v>
      </c>
      <c r="S83" s="3"/>
      <c r="T83" s="3"/>
    </row>
    <row r="84" spans="1:20" ht="94.5">
      <c r="A84" s="18" t="s">
        <v>156</v>
      </c>
      <c r="B84" s="28" t="s">
        <v>155</v>
      </c>
      <c r="C84" s="33">
        <v>100.8</v>
      </c>
      <c r="D84" s="33">
        <v>100.8</v>
      </c>
      <c r="E84" s="33">
        <v>100.8</v>
      </c>
      <c r="F84" s="33">
        <v>100.8</v>
      </c>
      <c r="G84" s="33">
        <v>110</v>
      </c>
      <c r="H84" s="13">
        <f t="shared" si="17"/>
        <v>9.2000000000000028</v>
      </c>
      <c r="I84" s="33" t="s">
        <v>18</v>
      </c>
      <c r="J84" s="33">
        <v>100.8</v>
      </c>
      <c r="K84" s="33">
        <v>100.8</v>
      </c>
      <c r="L84" s="33">
        <v>100.8</v>
      </c>
      <c r="M84" s="33">
        <v>100.8</v>
      </c>
      <c r="N84" s="13">
        <f t="shared" si="15"/>
        <v>0</v>
      </c>
      <c r="O84" s="33">
        <v>100.8</v>
      </c>
      <c r="P84" s="33">
        <v>100.8</v>
      </c>
      <c r="Q84" s="33">
        <v>100.8</v>
      </c>
      <c r="R84" s="13">
        <f t="shared" si="16"/>
        <v>0</v>
      </c>
      <c r="S84" s="3"/>
      <c r="T84" s="3"/>
    </row>
    <row r="85" spans="1:20" ht="78.75">
      <c r="A85" s="34" t="s">
        <v>157</v>
      </c>
      <c r="B85" s="35" t="s">
        <v>158</v>
      </c>
      <c r="C85" s="33">
        <v>4.0999999999999996</v>
      </c>
      <c r="D85" s="33">
        <v>4.0999999999999996</v>
      </c>
      <c r="E85" s="33">
        <v>4.0999999999999996</v>
      </c>
      <c r="F85" s="33">
        <v>4.0999999999999996</v>
      </c>
      <c r="G85" s="33">
        <v>3.8</v>
      </c>
      <c r="H85" s="13">
        <f t="shared" si="17"/>
        <v>-0.29999999999999982</v>
      </c>
      <c r="I85" s="33" t="s">
        <v>52</v>
      </c>
      <c r="J85" s="33">
        <v>4.0999999999999996</v>
      </c>
      <c r="K85" s="33">
        <v>4.0999999999999996</v>
      </c>
      <c r="L85" s="33">
        <v>4.0999999999999996</v>
      </c>
      <c r="M85" s="33">
        <v>4.0999999999999996</v>
      </c>
      <c r="N85" s="13">
        <f t="shared" si="15"/>
        <v>0</v>
      </c>
      <c r="O85" s="33">
        <v>4.0999999999999996</v>
      </c>
      <c r="P85" s="33">
        <v>4.0999999999999996</v>
      </c>
      <c r="Q85" s="33">
        <v>4.0999999999999996</v>
      </c>
      <c r="R85" s="13">
        <f t="shared" si="16"/>
        <v>0</v>
      </c>
      <c r="S85" s="3"/>
      <c r="T85" s="3"/>
    </row>
    <row r="86" spans="1:20" ht="78.75">
      <c r="A86" s="34" t="s">
        <v>159</v>
      </c>
      <c r="B86" s="35" t="s">
        <v>158</v>
      </c>
      <c r="C86" s="33">
        <v>13</v>
      </c>
      <c r="D86" s="33">
        <v>13</v>
      </c>
      <c r="E86" s="33">
        <v>13</v>
      </c>
      <c r="F86" s="33">
        <v>13</v>
      </c>
      <c r="G86" s="33">
        <v>20</v>
      </c>
      <c r="H86" s="13">
        <f t="shared" si="17"/>
        <v>7</v>
      </c>
      <c r="I86" s="33" t="s">
        <v>52</v>
      </c>
      <c r="J86" s="33">
        <v>13</v>
      </c>
      <c r="K86" s="33">
        <v>13</v>
      </c>
      <c r="L86" s="33">
        <v>13</v>
      </c>
      <c r="M86" s="33">
        <v>13</v>
      </c>
      <c r="N86" s="13">
        <f t="shared" si="15"/>
        <v>0</v>
      </c>
      <c r="O86" s="33">
        <v>13</v>
      </c>
      <c r="P86" s="33">
        <v>13</v>
      </c>
      <c r="Q86" s="33">
        <v>13</v>
      </c>
      <c r="R86" s="13">
        <f t="shared" si="16"/>
        <v>0</v>
      </c>
      <c r="S86" s="3"/>
      <c r="T86" s="3"/>
    </row>
    <row r="87" spans="1:20" ht="78.75">
      <c r="A87" s="26" t="s">
        <v>160</v>
      </c>
      <c r="B87" s="17" t="s">
        <v>161</v>
      </c>
      <c r="C87" s="33">
        <v>10</v>
      </c>
      <c r="D87" s="33">
        <v>10</v>
      </c>
      <c r="E87" s="33">
        <v>50</v>
      </c>
      <c r="F87" s="33">
        <v>250</v>
      </c>
      <c r="G87" s="33">
        <v>265</v>
      </c>
      <c r="H87" s="13">
        <f t="shared" si="17"/>
        <v>15</v>
      </c>
      <c r="I87" s="33" t="s">
        <v>18</v>
      </c>
      <c r="J87" s="33">
        <v>10</v>
      </c>
      <c r="K87" s="33">
        <v>10</v>
      </c>
      <c r="L87" s="33">
        <v>10</v>
      </c>
      <c r="M87" s="33">
        <v>10</v>
      </c>
      <c r="N87" s="13">
        <f t="shared" si="15"/>
        <v>0</v>
      </c>
      <c r="O87" s="33">
        <v>10</v>
      </c>
      <c r="P87" s="33">
        <v>10</v>
      </c>
      <c r="Q87" s="33">
        <v>10</v>
      </c>
      <c r="R87" s="13">
        <f t="shared" si="16"/>
        <v>0</v>
      </c>
      <c r="S87" s="3"/>
      <c r="T87" s="3"/>
    </row>
    <row r="88" spans="1:20" ht="78.75">
      <c r="A88" s="34" t="s">
        <v>162</v>
      </c>
      <c r="B88" s="35" t="s">
        <v>163</v>
      </c>
      <c r="C88" s="33">
        <v>7.2</v>
      </c>
      <c r="D88" s="33">
        <v>7.2</v>
      </c>
      <c r="E88" s="33">
        <v>14.5</v>
      </c>
      <c r="F88" s="33">
        <v>15.5</v>
      </c>
      <c r="G88" s="33">
        <v>17.5</v>
      </c>
      <c r="H88" s="13">
        <f t="shared" si="17"/>
        <v>2</v>
      </c>
      <c r="I88" s="33" t="s">
        <v>52</v>
      </c>
      <c r="J88" s="33">
        <v>7.2</v>
      </c>
      <c r="K88" s="33">
        <v>7.2</v>
      </c>
      <c r="L88" s="33">
        <v>7.2</v>
      </c>
      <c r="M88" s="33">
        <v>7.2</v>
      </c>
      <c r="N88" s="13">
        <f t="shared" si="15"/>
        <v>0</v>
      </c>
      <c r="O88" s="33">
        <v>7.2</v>
      </c>
      <c r="P88" s="33">
        <v>7.2</v>
      </c>
      <c r="Q88" s="33">
        <v>7.2</v>
      </c>
      <c r="R88" s="13">
        <f t="shared" si="16"/>
        <v>0</v>
      </c>
      <c r="S88" s="3"/>
      <c r="T88" s="3"/>
    </row>
    <row r="89" spans="1:20" ht="78.75">
      <c r="A89" s="34" t="s">
        <v>164</v>
      </c>
      <c r="B89" s="35" t="s">
        <v>165</v>
      </c>
      <c r="C89" s="33">
        <v>0</v>
      </c>
      <c r="D89" s="33">
        <v>0</v>
      </c>
      <c r="E89" s="33">
        <v>70</v>
      </c>
      <c r="F89" s="33">
        <v>90</v>
      </c>
      <c r="G89" s="33">
        <v>90</v>
      </c>
      <c r="H89" s="13">
        <f t="shared" si="17"/>
        <v>0</v>
      </c>
      <c r="I89" s="33"/>
      <c r="J89" s="33"/>
      <c r="K89" s="33"/>
      <c r="L89" s="33"/>
      <c r="M89" s="33"/>
      <c r="N89" s="13">
        <f t="shared" si="15"/>
        <v>0</v>
      </c>
      <c r="O89" s="33"/>
      <c r="P89" s="33"/>
      <c r="Q89" s="33"/>
      <c r="R89" s="13">
        <f t="shared" si="16"/>
        <v>0</v>
      </c>
      <c r="S89" s="3"/>
      <c r="T89" s="3"/>
    </row>
    <row r="90" spans="1:20" ht="78.75">
      <c r="A90" s="34" t="s">
        <v>166</v>
      </c>
      <c r="B90" s="35" t="s">
        <v>167</v>
      </c>
      <c r="C90" s="33">
        <v>60</v>
      </c>
      <c r="D90" s="33">
        <v>60</v>
      </c>
      <c r="E90" s="33">
        <v>60</v>
      </c>
      <c r="F90" s="33">
        <v>5</v>
      </c>
      <c r="G90" s="33">
        <v>7.4</v>
      </c>
      <c r="H90" s="13">
        <f t="shared" si="17"/>
        <v>2.4000000000000004</v>
      </c>
      <c r="I90" s="33" t="s">
        <v>52</v>
      </c>
      <c r="J90" s="33">
        <v>60</v>
      </c>
      <c r="K90" s="33">
        <v>60</v>
      </c>
      <c r="L90" s="33">
        <v>60</v>
      </c>
      <c r="M90" s="33">
        <v>60</v>
      </c>
      <c r="N90" s="13">
        <f t="shared" si="15"/>
        <v>0</v>
      </c>
      <c r="O90" s="33">
        <v>60</v>
      </c>
      <c r="P90" s="33">
        <v>60</v>
      </c>
      <c r="Q90" s="33">
        <v>60</v>
      </c>
      <c r="R90" s="13">
        <f t="shared" si="16"/>
        <v>0</v>
      </c>
      <c r="S90" s="3"/>
      <c r="T90" s="3"/>
    </row>
    <row r="91" spans="1:20" ht="78.75">
      <c r="A91" s="34" t="s">
        <v>168</v>
      </c>
      <c r="B91" s="36" t="s">
        <v>169</v>
      </c>
      <c r="C91" s="33"/>
      <c r="D91" s="33"/>
      <c r="E91" s="33"/>
      <c r="F91" s="33">
        <v>0</v>
      </c>
      <c r="G91" s="33">
        <v>1.5</v>
      </c>
      <c r="H91" s="13">
        <f t="shared" si="17"/>
        <v>1.5</v>
      </c>
      <c r="I91" s="33" t="s">
        <v>52</v>
      </c>
      <c r="J91" s="33"/>
      <c r="K91" s="33"/>
      <c r="L91" s="33"/>
      <c r="M91" s="33"/>
      <c r="N91" s="13">
        <f t="shared" si="15"/>
        <v>0</v>
      </c>
      <c r="O91" s="33"/>
      <c r="P91" s="33"/>
      <c r="Q91" s="33"/>
      <c r="R91" s="13">
        <f t="shared" si="16"/>
        <v>0</v>
      </c>
      <c r="S91" s="3"/>
      <c r="T91" s="3"/>
    </row>
    <row r="92" spans="1:20" ht="63.75" customHeight="1">
      <c r="A92" s="37" t="s">
        <v>170</v>
      </c>
      <c r="B92" s="35" t="s">
        <v>171</v>
      </c>
      <c r="C92" s="33">
        <v>4.8</v>
      </c>
      <c r="D92" s="33">
        <v>4.8</v>
      </c>
      <c r="E92" s="33">
        <v>4.8</v>
      </c>
      <c r="F92" s="33">
        <v>0</v>
      </c>
      <c r="G92" s="33">
        <v>16.7</v>
      </c>
      <c r="H92" s="13">
        <f t="shared" si="17"/>
        <v>16.7</v>
      </c>
      <c r="I92" s="33" t="s">
        <v>52</v>
      </c>
      <c r="J92" s="33">
        <v>4.8</v>
      </c>
      <c r="K92" s="33">
        <v>4.8</v>
      </c>
      <c r="L92" s="33">
        <v>4.8</v>
      </c>
      <c r="M92" s="33">
        <v>4.8</v>
      </c>
      <c r="N92" s="13">
        <f t="shared" si="15"/>
        <v>0</v>
      </c>
      <c r="O92" s="33">
        <v>4.8</v>
      </c>
      <c r="P92" s="33">
        <v>4.8</v>
      </c>
      <c r="Q92" s="33">
        <v>4.8</v>
      </c>
      <c r="R92" s="13">
        <f t="shared" si="16"/>
        <v>0</v>
      </c>
      <c r="S92" s="3"/>
      <c r="T92" s="3"/>
    </row>
    <row r="93" spans="1:20" ht="94.5">
      <c r="A93" s="37" t="s">
        <v>172</v>
      </c>
      <c r="B93" s="35" t="s">
        <v>173</v>
      </c>
      <c r="C93" s="33">
        <v>328.8</v>
      </c>
      <c r="D93" s="33">
        <v>328.8</v>
      </c>
      <c r="E93" s="33">
        <v>328.8</v>
      </c>
      <c r="F93" s="33">
        <v>250</v>
      </c>
      <c r="G93" s="33">
        <v>365.5</v>
      </c>
      <c r="H93" s="13">
        <f t="shared" si="17"/>
        <v>115.5</v>
      </c>
      <c r="I93" s="33" t="s">
        <v>52</v>
      </c>
      <c r="J93" s="33">
        <v>328.8</v>
      </c>
      <c r="K93" s="33">
        <v>328.8</v>
      </c>
      <c r="L93" s="33">
        <v>328.8</v>
      </c>
      <c r="M93" s="33">
        <v>328.8</v>
      </c>
      <c r="N93" s="13">
        <f t="shared" si="15"/>
        <v>0</v>
      </c>
      <c r="O93" s="33">
        <v>328.8</v>
      </c>
      <c r="P93" s="33">
        <v>328.8</v>
      </c>
      <c r="Q93" s="33">
        <v>328.8</v>
      </c>
      <c r="R93" s="13">
        <f t="shared" si="16"/>
        <v>0</v>
      </c>
      <c r="S93" s="3"/>
      <c r="T93" s="3"/>
    </row>
    <row r="94" spans="1:20" ht="110.25">
      <c r="A94" s="37" t="s">
        <v>174</v>
      </c>
      <c r="B94" s="35" t="s">
        <v>175</v>
      </c>
      <c r="C94" s="33">
        <v>65.3</v>
      </c>
      <c r="D94" s="33">
        <v>65.3</v>
      </c>
      <c r="E94" s="33">
        <v>65.3</v>
      </c>
      <c r="F94" s="33">
        <v>37.700000000000003</v>
      </c>
      <c r="G94" s="33">
        <v>27.7</v>
      </c>
      <c r="H94" s="13">
        <f t="shared" si="17"/>
        <v>-10.000000000000004</v>
      </c>
      <c r="I94" s="33" t="s">
        <v>52</v>
      </c>
      <c r="J94" s="33">
        <v>65.3</v>
      </c>
      <c r="K94" s="33">
        <v>65.3</v>
      </c>
      <c r="L94" s="33">
        <v>65.3</v>
      </c>
      <c r="M94" s="33">
        <v>65.3</v>
      </c>
      <c r="N94" s="13">
        <f t="shared" si="15"/>
        <v>0</v>
      </c>
      <c r="O94" s="33">
        <v>65.3</v>
      </c>
      <c r="P94" s="33">
        <v>65.3</v>
      </c>
      <c r="Q94" s="33">
        <v>65.3</v>
      </c>
      <c r="R94" s="13">
        <f t="shared" si="16"/>
        <v>0</v>
      </c>
      <c r="S94" s="3"/>
      <c r="T94" s="3"/>
    </row>
    <row r="95" spans="1:20" ht="78.75">
      <c r="A95" s="37" t="s">
        <v>176</v>
      </c>
      <c r="B95" s="35" t="s">
        <v>177</v>
      </c>
      <c r="C95" s="33">
        <v>7.2</v>
      </c>
      <c r="D95" s="33">
        <v>7.2</v>
      </c>
      <c r="E95" s="33">
        <v>7.2</v>
      </c>
      <c r="F95" s="33">
        <v>7.2</v>
      </c>
      <c r="G95" s="33">
        <v>10.1</v>
      </c>
      <c r="H95" s="13">
        <f t="shared" si="17"/>
        <v>2.8999999999999995</v>
      </c>
      <c r="I95" s="33" t="s">
        <v>52</v>
      </c>
      <c r="J95" s="33">
        <v>7.2</v>
      </c>
      <c r="K95" s="33">
        <v>7.2</v>
      </c>
      <c r="L95" s="33">
        <v>7.2</v>
      </c>
      <c r="M95" s="33">
        <v>7.2</v>
      </c>
      <c r="N95" s="13">
        <f t="shared" si="15"/>
        <v>0</v>
      </c>
      <c r="O95" s="33">
        <v>7.2</v>
      </c>
      <c r="P95" s="33">
        <v>7.2</v>
      </c>
      <c r="Q95" s="33">
        <v>7.2</v>
      </c>
      <c r="R95" s="13">
        <f t="shared" si="16"/>
        <v>0</v>
      </c>
      <c r="S95" s="3"/>
      <c r="T95" s="3"/>
    </row>
    <row r="96" spans="1:20" ht="78.75">
      <c r="A96" s="26" t="s">
        <v>178</v>
      </c>
      <c r="B96" s="17" t="s">
        <v>179</v>
      </c>
      <c r="C96" s="33"/>
      <c r="D96" s="33"/>
      <c r="E96" s="33"/>
      <c r="F96" s="33">
        <v>0</v>
      </c>
      <c r="G96" s="33">
        <v>0.2</v>
      </c>
      <c r="H96" s="13">
        <f t="shared" si="17"/>
        <v>0.2</v>
      </c>
      <c r="I96" s="33" t="s">
        <v>52</v>
      </c>
      <c r="J96" s="33"/>
      <c r="K96" s="33"/>
      <c r="L96" s="33"/>
      <c r="M96" s="33"/>
      <c r="N96" s="13">
        <f t="shared" si="15"/>
        <v>0</v>
      </c>
      <c r="O96" s="33"/>
      <c r="P96" s="33"/>
      <c r="Q96" s="33"/>
      <c r="R96" s="13">
        <f t="shared" si="16"/>
        <v>0</v>
      </c>
      <c r="S96" s="3"/>
      <c r="T96" s="3"/>
    </row>
    <row r="97" spans="1:20" ht="78.75">
      <c r="A97" s="26" t="s">
        <v>180</v>
      </c>
      <c r="B97" s="17" t="s">
        <v>179</v>
      </c>
      <c r="C97" s="33">
        <v>180</v>
      </c>
      <c r="D97" s="33">
        <v>180</v>
      </c>
      <c r="E97" s="33">
        <v>180</v>
      </c>
      <c r="F97" s="33">
        <v>280</v>
      </c>
      <c r="G97" s="33">
        <v>345</v>
      </c>
      <c r="H97" s="13">
        <f t="shared" si="17"/>
        <v>65</v>
      </c>
      <c r="I97" s="33" t="s">
        <v>52</v>
      </c>
      <c r="J97" s="33">
        <v>180</v>
      </c>
      <c r="K97" s="33">
        <v>180</v>
      </c>
      <c r="L97" s="33">
        <v>180</v>
      </c>
      <c r="M97" s="33">
        <v>180</v>
      </c>
      <c r="N97" s="13">
        <f t="shared" si="15"/>
        <v>0</v>
      </c>
      <c r="O97" s="33">
        <v>180</v>
      </c>
      <c r="P97" s="33">
        <v>180</v>
      </c>
      <c r="Q97" s="33">
        <v>180</v>
      </c>
      <c r="R97" s="13">
        <f t="shared" si="16"/>
        <v>0</v>
      </c>
      <c r="S97" s="3"/>
      <c r="T97" s="3"/>
    </row>
    <row r="98" spans="1:20" ht="78.75">
      <c r="A98" s="26" t="s">
        <v>181</v>
      </c>
      <c r="B98" s="38" t="s">
        <v>179</v>
      </c>
      <c r="C98" s="33"/>
      <c r="D98" s="33"/>
      <c r="E98" s="33"/>
      <c r="F98" s="33">
        <v>0</v>
      </c>
      <c r="G98" s="33">
        <v>6</v>
      </c>
      <c r="H98" s="13">
        <f t="shared" si="17"/>
        <v>6</v>
      </c>
      <c r="I98" s="33" t="s">
        <v>52</v>
      </c>
      <c r="J98" s="33"/>
      <c r="K98" s="33"/>
      <c r="L98" s="33"/>
      <c r="M98" s="33"/>
      <c r="N98" s="13">
        <f t="shared" si="15"/>
        <v>0</v>
      </c>
      <c r="O98" s="33"/>
      <c r="P98" s="33"/>
      <c r="Q98" s="33"/>
      <c r="R98" s="13">
        <f t="shared" si="16"/>
        <v>0</v>
      </c>
      <c r="S98" s="3"/>
      <c r="T98" s="3"/>
    </row>
    <row r="99" spans="1:20" ht="94.5">
      <c r="A99" s="26" t="s">
        <v>182</v>
      </c>
      <c r="B99" s="17" t="s">
        <v>183</v>
      </c>
      <c r="C99" s="33">
        <v>25</v>
      </c>
      <c r="D99" s="33">
        <v>25</v>
      </c>
      <c r="E99" s="33">
        <v>25</v>
      </c>
      <c r="F99" s="33">
        <v>25</v>
      </c>
      <c r="G99" s="33">
        <v>53</v>
      </c>
      <c r="H99" s="13">
        <f t="shared" si="17"/>
        <v>28</v>
      </c>
      <c r="I99" s="33" t="s">
        <v>18</v>
      </c>
      <c r="J99" s="33">
        <v>25</v>
      </c>
      <c r="K99" s="33">
        <v>25</v>
      </c>
      <c r="L99" s="33">
        <v>25</v>
      </c>
      <c r="M99" s="33">
        <v>25</v>
      </c>
      <c r="N99" s="13">
        <f t="shared" si="15"/>
        <v>0</v>
      </c>
      <c r="O99" s="33">
        <v>25</v>
      </c>
      <c r="P99" s="33">
        <v>25</v>
      </c>
      <c r="Q99" s="33">
        <v>25</v>
      </c>
      <c r="R99" s="13">
        <f t="shared" si="16"/>
        <v>0</v>
      </c>
      <c r="S99" s="3"/>
      <c r="T99" s="3"/>
    </row>
    <row r="100" spans="1:20" ht="94.5">
      <c r="A100" s="26" t="s">
        <v>184</v>
      </c>
      <c r="B100" s="17" t="s">
        <v>185</v>
      </c>
      <c r="C100" s="33">
        <v>283</v>
      </c>
      <c r="D100" s="33">
        <v>283</v>
      </c>
      <c r="E100" s="33">
        <v>283</v>
      </c>
      <c r="F100" s="33">
        <v>283</v>
      </c>
      <c r="G100" s="33">
        <v>663</v>
      </c>
      <c r="H100" s="13">
        <f t="shared" si="17"/>
        <v>380</v>
      </c>
      <c r="I100" s="33" t="s">
        <v>18</v>
      </c>
      <c r="J100" s="33">
        <v>283</v>
      </c>
      <c r="K100" s="33">
        <v>283</v>
      </c>
      <c r="L100" s="33">
        <v>283</v>
      </c>
      <c r="M100" s="33">
        <v>283</v>
      </c>
      <c r="N100" s="13">
        <f t="shared" si="15"/>
        <v>0</v>
      </c>
      <c r="O100" s="33">
        <v>283</v>
      </c>
      <c r="P100" s="33">
        <v>283</v>
      </c>
      <c r="Q100" s="33">
        <v>283</v>
      </c>
      <c r="R100" s="13">
        <f t="shared" si="16"/>
        <v>0</v>
      </c>
      <c r="S100" s="3"/>
      <c r="T100" s="3"/>
    </row>
    <row r="101" spans="1:20" ht="47.25">
      <c r="A101" s="37" t="s">
        <v>186</v>
      </c>
      <c r="B101" s="35" t="s">
        <v>187</v>
      </c>
      <c r="C101" s="33">
        <v>65.400000000000006</v>
      </c>
      <c r="D101" s="33">
        <v>65.400000000000006</v>
      </c>
      <c r="E101" s="33">
        <v>65.400000000000006</v>
      </c>
      <c r="F101" s="33">
        <v>65.400000000000006</v>
      </c>
      <c r="G101" s="33">
        <v>76.099999999999994</v>
      </c>
      <c r="H101" s="13">
        <f t="shared" si="17"/>
        <v>10.699999999999989</v>
      </c>
      <c r="I101" s="33" t="s">
        <v>18</v>
      </c>
      <c r="J101" s="33">
        <v>65.400000000000006</v>
      </c>
      <c r="K101" s="33">
        <v>65.400000000000006</v>
      </c>
      <c r="L101" s="33">
        <v>65.400000000000006</v>
      </c>
      <c r="M101" s="33">
        <v>65.400000000000006</v>
      </c>
      <c r="N101" s="13">
        <f t="shared" si="15"/>
        <v>0</v>
      </c>
      <c r="O101" s="33">
        <v>65.400000000000006</v>
      </c>
      <c r="P101" s="33">
        <v>65.400000000000006</v>
      </c>
      <c r="Q101" s="33">
        <v>65.400000000000006</v>
      </c>
      <c r="R101" s="13">
        <f t="shared" si="16"/>
        <v>0</v>
      </c>
      <c r="S101" s="3"/>
      <c r="T101" s="3"/>
    </row>
    <row r="102" spans="1:20" ht="78.75">
      <c r="A102" s="37" t="s">
        <v>188</v>
      </c>
      <c r="B102" s="35" t="s">
        <v>189</v>
      </c>
      <c r="C102" s="33">
        <v>0</v>
      </c>
      <c r="D102" s="33">
        <v>0</v>
      </c>
      <c r="E102" s="33">
        <v>430.4</v>
      </c>
      <c r="F102" s="33">
        <v>542.29999999999995</v>
      </c>
      <c r="G102" s="33">
        <v>890.4</v>
      </c>
      <c r="H102" s="13">
        <f t="shared" si="17"/>
        <v>348.1</v>
      </c>
      <c r="I102" s="33" t="s">
        <v>52</v>
      </c>
      <c r="J102" s="33"/>
      <c r="K102" s="33"/>
      <c r="L102" s="33"/>
      <c r="M102" s="33"/>
      <c r="N102" s="13">
        <f t="shared" si="15"/>
        <v>0</v>
      </c>
      <c r="O102" s="33"/>
      <c r="P102" s="33"/>
      <c r="Q102" s="33"/>
      <c r="R102" s="13">
        <f t="shared" si="16"/>
        <v>0</v>
      </c>
      <c r="S102" s="3"/>
      <c r="T102" s="3"/>
    </row>
    <row r="103" spans="1:20" ht="78.75">
      <c r="A103" s="37" t="s">
        <v>190</v>
      </c>
      <c r="B103" s="35" t="s">
        <v>189</v>
      </c>
      <c r="C103" s="33">
        <v>0</v>
      </c>
      <c r="D103" s="33">
        <v>0</v>
      </c>
      <c r="E103" s="33">
        <v>0.4</v>
      </c>
      <c r="F103" s="33">
        <v>0.4</v>
      </c>
      <c r="G103" s="33">
        <v>0.4</v>
      </c>
      <c r="H103" s="13">
        <f t="shared" si="17"/>
        <v>0</v>
      </c>
      <c r="I103" s="33" t="s">
        <v>52</v>
      </c>
      <c r="J103" s="33"/>
      <c r="K103" s="33"/>
      <c r="L103" s="33"/>
      <c r="M103" s="33"/>
      <c r="N103" s="13">
        <f t="shared" si="15"/>
        <v>0</v>
      </c>
      <c r="O103" s="33"/>
      <c r="P103" s="33"/>
      <c r="Q103" s="33"/>
      <c r="R103" s="13">
        <f t="shared" si="16"/>
        <v>0</v>
      </c>
      <c r="S103" s="3"/>
      <c r="T103" s="3"/>
    </row>
    <row r="104" spans="1:20" ht="78.75">
      <c r="A104" s="37" t="s">
        <v>191</v>
      </c>
      <c r="B104" s="35" t="s">
        <v>189</v>
      </c>
      <c r="C104" s="33">
        <v>2.8</v>
      </c>
      <c r="D104" s="33">
        <v>2.8</v>
      </c>
      <c r="E104" s="33">
        <v>2.8</v>
      </c>
      <c r="F104" s="33">
        <v>2.8</v>
      </c>
      <c r="G104" s="33">
        <v>0.7</v>
      </c>
      <c r="H104" s="13">
        <f t="shared" si="17"/>
        <v>-2.0999999999999996</v>
      </c>
      <c r="I104" s="33" t="s">
        <v>52</v>
      </c>
      <c r="J104" s="33">
        <v>2.8</v>
      </c>
      <c r="K104" s="33">
        <v>2.8</v>
      </c>
      <c r="L104" s="33">
        <v>2.8</v>
      </c>
      <c r="M104" s="33">
        <v>2.8</v>
      </c>
      <c r="N104" s="13">
        <f t="shared" si="15"/>
        <v>0</v>
      </c>
      <c r="O104" s="33">
        <v>2.8</v>
      </c>
      <c r="P104" s="33">
        <v>2.8</v>
      </c>
      <c r="Q104" s="33">
        <v>2.8</v>
      </c>
      <c r="R104" s="13">
        <f t="shared" si="16"/>
        <v>0</v>
      </c>
      <c r="S104" s="3"/>
      <c r="T104" s="3"/>
    </row>
    <row r="105" spans="1:20" ht="78.75">
      <c r="A105" s="37" t="s">
        <v>192</v>
      </c>
      <c r="B105" s="35" t="s">
        <v>189</v>
      </c>
      <c r="C105" s="33"/>
      <c r="D105" s="33"/>
      <c r="E105" s="33"/>
      <c r="F105" s="33">
        <v>0</v>
      </c>
      <c r="G105" s="33">
        <v>69.8</v>
      </c>
      <c r="H105" s="13">
        <f t="shared" si="17"/>
        <v>69.8</v>
      </c>
      <c r="I105" s="33" t="s">
        <v>52</v>
      </c>
      <c r="J105" s="33"/>
      <c r="K105" s="33"/>
      <c r="L105" s="33"/>
      <c r="M105" s="33"/>
      <c r="N105" s="13">
        <f t="shared" si="15"/>
        <v>0</v>
      </c>
      <c r="O105" s="33"/>
      <c r="P105" s="33"/>
      <c r="Q105" s="33"/>
      <c r="R105" s="13">
        <f t="shared" si="16"/>
        <v>0</v>
      </c>
      <c r="S105" s="3"/>
      <c r="T105" s="3"/>
    </row>
    <row r="106" spans="1:20" ht="63">
      <c r="A106" s="26" t="s">
        <v>193</v>
      </c>
      <c r="B106" s="17" t="s">
        <v>194</v>
      </c>
      <c r="C106" s="33">
        <v>455.5</v>
      </c>
      <c r="D106" s="33">
        <v>455.5</v>
      </c>
      <c r="E106" s="33">
        <v>3615.1</v>
      </c>
      <c r="F106" s="33">
        <v>4343.5</v>
      </c>
      <c r="G106" s="33">
        <v>7343.5</v>
      </c>
      <c r="H106" s="13">
        <f t="shared" si="17"/>
        <v>3000</v>
      </c>
      <c r="I106" s="33" t="s">
        <v>18</v>
      </c>
      <c r="J106" s="33">
        <v>455.5</v>
      </c>
      <c r="K106" s="33">
        <v>455.5</v>
      </c>
      <c r="L106" s="33">
        <v>455.5</v>
      </c>
      <c r="M106" s="33">
        <v>455.5</v>
      </c>
      <c r="N106" s="13">
        <f t="shared" si="15"/>
        <v>0</v>
      </c>
      <c r="O106" s="33">
        <v>455.5</v>
      </c>
      <c r="P106" s="33">
        <v>455.5</v>
      </c>
      <c r="Q106" s="33">
        <v>455.5</v>
      </c>
      <c r="R106" s="13">
        <f t="shared" si="16"/>
        <v>0</v>
      </c>
      <c r="S106" s="3"/>
      <c r="T106" s="3"/>
    </row>
    <row r="107" spans="1:20" ht="47.25">
      <c r="A107" s="26" t="s">
        <v>195</v>
      </c>
      <c r="B107" s="17" t="s">
        <v>196</v>
      </c>
      <c r="C107" s="33"/>
      <c r="D107" s="33"/>
      <c r="E107" s="33"/>
      <c r="F107" s="33">
        <v>0</v>
      </c>
      <c r="G107" s="33">
        <v>12.2</v>
      </c>
      <c r="H107" s="13">
        <f t="shared" si="17"/>
        <v>12.2</v>
      </c>
      <c r="I107" s="33" t="s">
        <v>52</v>
      </c>
      <c r="J107" s="33"/>
      <c r="K107" s="33"/>
      <c r="L107" s="33"/>
      <c r="M107" s="33"/>
      <c r="N107" s="13">
        <f t="shared" si="15"/>
        <v>0</v>
      </c>
      <c r="O107" s="33"/>
      <c r="P107" s="33"/>
      <c r="Q107" s="33"/>
      <c r="R107" s="13">
        <f t="shared" si="16"/>
        <v>0</v>
      </c>
      <c r="S107" s="3"/>
      <c r="T107" s="3"/>
    </row>
    <row r="108" spans="1:20" ht="47.25">
      <c r="A108" s="26" t="s">
        <v>197</v>
      </c>
      <c r="B108" s="17" t="s">
        <v>196</v>
      </c>
      <c r="C108" s="33"/>
      <c r="D108" s="33"/>
      <c r="E108" s="33"/>
      <c r="F108" s="33">
        <v>0</v>
      </c>
      <c r="G108" s="33">
        <v>13.2</v>
      </c>
      <c r="H108" s="13">
        <f t="shared" si="17"/>
        <v>13.2</v>
      </c>
      <c r="I108" s="33" t="s">
        <v>52</v>
      </c>
      <c r="J108" s="33"/>
      <c r="K108" s="33"/>
      <c r="L108" s="33"/>
      <c r="M108" s="33"/>
      <c r="N108" s="13">
        <f t="shared" si="15"/>
        <v>0</v>
      </c>
      <c r="O108" s="33"/>
      <c r="P108" s="33"/>
      <c r="Q108" s="33"/>
      <c r="R108" s="13">
        <f t="shared" si="16"/>
        <v>0</v>
      </c>
      <c r="S108" s="3"/>
      <c r="T108" s="3"/>
    </row>
    <row r="109" spans="1:20" ht="157.5">
      <c r="A109" s="37" t="s">
        <v>198</v>
      </c>
      <c r="B109" s="35" t="s">
        <v>199</v>
      </c>
      <c r="C109" s="33">
        <v>41.5</v>
      </c>
      <c r="D109" s="33">
        <v>41.5</v>
      </c>
      <c r="E109" s="33">
        <v>41.5</v>
      </c>
      <c r="F109" s="33">
        <v>41.5</v>
      </c>
      <c r="G109" s="33">
        <v>135.80000000000001</v>
      </c>
      <c r="H109" s="13">
        <f t="shared" si="17"/>
        <v>94.300000000000011</v>
      </c>
      <c r="I109" s="33" t="s">
        <v>52</v>
      </c>
      <c r="J109" s="33">
        <v>41.5</v>
      </c>
      <c r="K109" s="33">
        <v>41.5</v>
      </c>
      <c r="L109" s="33">
        <v>41.5</v>
      </c>
      <c r="M109" s="33">
        <v>41.5</v>
      </c>
      <c r="N109" s="13">
        <f t="shared" si="15"/>
        <v>0</v>
      </c>
      <c r="O109" s="33">
        <v>41.5</v>
      </c>
      <c r="P109" s="33">
        <v>41.5</v>
      </c>
      <c r="Q109" s="33">
        <v>41.5</v>
      </c>
      <c r="R109" s="13">
        <f t="shared" si="16"/>
        <v>0</v>
      </c>
      <c r="S109" s="3"/>
      <c r="T109" s="3"/>
    </row>
    <row r="110" spans="1:20" ht="63">
      <c r="A110" s="37" t="s">
        <v>200</v>
      </c>
      <c r="B110" s="35" t="s">
        <v>201</v>
      </c>
      <c r="C110" s="33">
        <v>0</v>
      </c>
      <c r="D110" s="33">
        <v>0</v>
      </c>
      <c r="E110" s="33">
        <v>44.8</v>
      </c>
      <c r="F110" s="33">
        <v>51.7</v>
      </c>
      <c r="G110" s="33">
        <v>96.8</v>
      </c>
      <c r="H110" s="13">
        <f t="shared" si="17"/>
        <v>45.099999999999994</v>
      </c>
      <c r="I110" s="33" t="s">
        <v>52</v>
      </c>
      <c r="J110" s="33"/>
      <c r="K110" s="33"/>
      <c r="L110" s="33"/>
      <c r="M110" s="33"/>
      <c r="N110" s="13">
        <f t="shared" si="15"/>
        <v>0</v>
      </c>
      <c r="O110" s="33"/>
      <c r="P110" s="33"/>
      <c r="Q110" s="33"/>
      <c r="R110" s="13">
        <f t="shared" si="16"/>
        <v>0</v>
      </c>
      <c r="S110" s="3"/>
      <c r="T110" s="3"/>
    </row>
    <row r="111" spans="1:20" ht="63">
      <c r="A111" s="26" t="s">
        <v>202</v>
      </c>
      <c r="B111" s="17" t="s">
        <v>203</v>
      </c>
      <c r="C111" s="33">
        <v>3.4</v>
      </c>
      <c r="D111" s="33">
        <v>3.4</v>
      </c>
      <c r="E111" s="33">
        <v>0</v>
      </c>
      <c r="F111" s="33">
        <v>0</v>
      </c>
      <c r="G111" s="33">
        <v>0</v>
      </c>
      <c r="H111" s="13">
        <f t="shared" si="17"/>
        <v>0</v>
      </c>
      <c r="I111" s="33"/>
      <c r="J111" s="33">
        <v>3.4</v>
      </c>
      <c r="K111" s="33">
        <v>3.4</v>
      </c>
      <c r="L111" s="33">
        <v>3.4</v>
      </c>
      <c r="M111" s="33">
        <v>3.4</v>
      </c>
      <c r="N111" s="13">
        <f t="shared" si="15"/>
        <v>0</v>
      </c>
      <c r="O111" s="33">
        <v>3.4</v>
      </c>
      <c r="P111" s="33">
        <v>3.4</v>
      </c>
      <c r="Q111" s="33">
        <v>3.4</v>
      </c>
      <c r="R111" s="13">
        <f t="shared" si="16"/>
        <v>0</v>
      </c>
      <c r="S111" s="3"/>
      <c r="T111" s="3"/>
    </row>
    <row r="112" spans="1:20" ht="63">
      <c r="A112" s="26" t="s">
        <v>204</v>
      </c>
      <c r="B112" s="17" t="s">
        <v>203</v>
      </c>
      <c r="C112" s="33">
        <v>60</v>
      </c>
      <c r="D112" s="33">
        <v>60</v>
      </c>
      <c r="E112" s="33">
        <v>60</v>
      </c>
      <c r="F112" s="33">
        <v>35</v>
      </c>
      <c r="G112" s="33">
        <v>20</v>
      </c>
      <c r="H112" s="13">
        <f t="shared" si="17"/>
        <v>-15</v>
      </c>
      <c r="I112" s="33" t="s">
        <v>52</v>
      </c>
      <c r="J112" s="33">
        <v>60</v>
      </c>
      <c r="K112" s="33">
        <v>60</v>
      </c>
      <c r="L112" s="33">
        <v>60</v>
      </c>
      <c r="M112" s="33">
        <v>60</v>
      </c>
      <c r="N112" s="13">
        <f t="shared" si="15"/>
        <v>0</v>
      </c>
      <c r="O112" s="33">
        <v>60</v>
      </c>
      <c r="P112" s="33">
        <v>60</v>
      </c>
      <c r="Q112" s="33">
        <v>60</v>
      </c>
      <c r="R112" s="13">
        <f t="shared" si="16"/>
        <v>0</v>
      </c>
      <c r="S112" s="3"/>
      <c r="T112" s="3"/>
    </row>
    <row r="113" spans="1:20" ht="63">
      <c r="A113" s="26" t="s">
        <v>205</v>
      </c>
      <c r="B113" s="17" t="s">
        <v>203</v>
      </c>
      <c r="C113" s="33"/>
      <c r="D113" s="33"/>
      <c r="E113" s="33"/>
      <c r="F113" s="33">
        <v>0</v>
      </c>
      <c r="G113" s="33">
        <v>7.7</v>
      </c>
      <c r="H113" s="13">
        <f t="shared" si="17"/>
        <v>7.7</v>
      </c>
      <c r="I113" s="33" t="s">
        <v>52</v>
      </c>
      <c r="J113" s="33"/>
      <c r="K113" s="33"/>
      <c r="L113" s="33"/>
      <c r="M113" s="33"/>
      <c r="N113" s="13">
        <f t="shared" si="15"/>
        <v>0</v>
      </c>
      <c r="O113" s="33"/>
      <c r="P113" s="33"/>
      <c r="Q113" s="33"/>
      <c r="R113" s="13">
        <f t="shared" si="16"/>
        <v>0</v>
      </c>
      <c r="S113" s="3"/>
      <c r="T113" s="3"/>
    </row>
    <row r="114" spans="1:20" ht="63">
      <c r="A114" s="26" t="s">
        <v>206</v>
      </c>
      <c r="B114" s="17" t="s">
        <v>203</v>
      </c>
      <c r="C114" s="33">
        <v>0</v>
      </c>
      <c r="D114" s="33">
        <v>0</v>
      </c>
      <c r="E114" s="33">
        <v>1.5</v>
      </c>
      <c r="F114" s="33">
        <v>1.5</v>
      </c>
      <c r="G114" s="33">
        <v>1.5</v>
      </c>
      <c r="H114" s="13">
        <f t="shared" si="17"/>
        <v>0</v>
      </c>
      <c r="I114" s="33" t="s">
        <v>52</v>
      </c>
      <c r="J114" s="33"/>
      <c r="K114" s="33"/>
      <c r="L114" s="33"/>
      <c r="M114" s="33"/>
      <c r="N114" s="13">
        <f t="shared" si="15"/>
        <v>0</v>
      </c>
      <c r="O114" s="33"/>
      <c r="P114" s="33"/>
      <c r="Q114" s="33"/>
      <c r="R114" s="13">
        <f t="shared" si="16"/>
        <v>0</v>
      </c>
      <c r="S114" s="3"/>
      <c r="T114" s="3"/>
    </row>
    <row r="115" spans="1:20" ht="63">
      <c r="A115" s="26" t="s">
        <v>207</v>
      </c>
      <c r="B115" s="17" t="s">
        <v>203</v>
      </c>
      <c r="C115" s="33">
        <v>0</v>
      </c>
      <c r="D115" s="33">
        <v>0</v>
      </c>
      <c r="E115" s="33">
        <v>16.7</v>
      </c>
      <c r="F115" s="33">
        <v>20.7</v>
      </c>
      <c r="G115" s="33">
        <v>45.7</v>
      </c>
      <c r="H115" s="13">
        <f t="shared" si="17"/>
        <v>25.000000000000004</v>
      </c>
      <c r="I115" s="33" t="s">
        <v>52</v>
      </c>
      <c r="J115" s="33"/>
      <c r="K115" s="33"/>
      <c r="L115" s="33"/>
      <c r="M115" s="33"/>
      <c r="N115" s="13">
        <f t="shared" si="15"/>
        <v>0</v>
      </c>
      <c r="O115" s="33"/>
      <c r="P115" s="33"/>
      <c r="Q115" s="33"/>
      <c r="R115" s="13">
        <f t="shared" si="16"/>
        <v>0</v>
      </c>
      <c r="S115" s="3"/>
      <c r="T115" s="3"/>
    </row>
    <row r="116" spans="1:20" ht="63">
      <c r="A116" s="26" t="s">
        <v>208</v>
      </c>
      <c r="B116" s="17" t="s">
        <v>203</v>
      </c>
      <c r="C116" s="33">
        <v>0</v>
      </c>
      <c r="D116" s="33">
        <v>0</v>
      </c>
      <c r="E116" s="33">
        <v>2.8</v>
      </c>
      <c r="F116" s="33">
        <v>4</v>
      </c>
      <c r="G116" s="33">
        <v>15.9</v>
      </c>
      <c r="H116" s="13">
        <f t="shared" si="17"/>
        <v>11.9</v>
      </c>
      <c r="I116" s="33" t="s">
        <v>52</v>
      </c>
      <c r="J116" s="33"/>
      <c r="K116" s="33"/>
      <c r="L116" s="33"/>
      <c r="M116" s="33"/>
      <c r="N116" s="13">
        <f t="shared" si="15"/>
        <v>0</v>
      </c>
      <c r="O116" s="33"/>
      <c r="P116" s="33"/>
      <c r="Q116" s="33"/>
      <c r="R116" s="13">
        <f t="shared" si="16"/>
        <v>0</v>
      </c>
      <c r="S116" s="3"/>
      <c r="T116" s="3"/>
    </row>
    <row r="117" spans="1:20" ht="63">
      <c r="A117" s="26" t="s">
        <v>209</v>
      </c>
      <c r="B117" s="17" t="s">
        <v>203</v>
      </c>
      <c r="C117" s="33">
        <v>3500</v>
      </c>
      <c r="D117" s="33">
        <v>3500</v>
      </c>
      <c r="E117" s="33">
        <v>0</v>
      </c>
      <c r="F117" s="33">
        <v>0</v>
      </c>
      <c r="G117" s="33">
        <v>0</v>
      </c>
      <c r="H117" s="13">
        <f t="shared" si="17"/>
        <v>0</v>
      </c>
      <c r="I117" s="33"/>
      <c r="J117" s="33">
        <v>3500</v>
      </c>
      <c r="K117" s="33">
        <v>3500</v>
      </c>
      <c r="L117" s="33">
        <v>3500</v>
      </c>
      <c r="M117" s="33">
        <v>3500</v>
      </c>
      <c r="N117" s="13">
        <f t="shared" si="15"/>
        <v>0</v>
      </c>
      <c r="O117" s="33">
        <v>3500</v>
      </c>
      <c r="P117" s="33">
        <v>3500</v>
      </c>
      <c r="Q117" s="33">
        <v>3500</v>
      </c>
      <c r="R117" s="13">
        <f t="shared" si="16"/>
        <v>0</v>
      </c>
      <c r="S117" s="3"/>
      <c r="T117" s="3"/>
    </row>
    <row r="118" spans="1:20" ht="63">
      <c r="A118" s="26" t="s">
        <v>210</v>
      </c>
      <c r="B118" s="17" t="s">
        <v>203</v>
      </c>
      <c r="C118" s="33">
        <v>9610.1</v>
      </c>
      <c r="D118" s="33">
        <v>9610.1</v>
      </c>
      <c r="E118" s="33">
        <v>7038.7</v>
      </c>
      <c r="F118" s="33">
        <v>7038.7</v>
      </c>
      <c r="G118" s="33">
        <v>106.4</v>
      </c>
      <c r="H118" s="13">
        <f t="shared" si="17"/>
        <v>-6932.3</v>
      </c>
      <c r="I118" s="33" t="s">
        <v>18</v>
      </c>
      <c r="J118" s="33">
        <v>8343.4</v>
      </c>
      <c r="K118" s="33">
        <v>8343.4</v>
      </c>
      <c r="L118" s="33">
        <v>8343.4</v>
      </c>
      <c r="M118" s="33">
        <v>8343.4</v>
      </c>
      <c r="N118" s="13">
        <f t="shared" si="15"/>
        <v>0</v>
      </c>
      <c r="O118" s="33">
        <v>8343.4</v>
      </c>
      <c r="P118" s="33">
        <v>8343.4</v>
      </c>
      <c r="Q118" s="33">
        <v>8343.4</v>
      </c>
      <c r="R118" s="13">
        <f t="shared" si="16"/>
        <v>0</v>
      </c>
      <c r="S118" s="3"/>
      <c r="T118" s="3"/>
    </row>
    <row r="119" spans="1:20" ht="63">
      <c r="A119" s="26" t="s">
        <v>211</v>
      </c>
      <c r="B119" s="17" t="s">
        <v>203</v>
      </c>
      <c r="C119" s="33"/>
      <c r="D119" s="33"/>
      <c r="E119" s="33"/>
      <c r="F119" s="33">
        <v>0</v>
      </c>
      <c r="G119" s="33">
        <v>20</v>
      </c>
      <c r="H119" s="13">
        <f t="shared" si="17"/>
        <v>20</v>
      </c>
      <c r="I119" s="33" t="s">
        <v>52</v>
      </c>
      <c r="J119" s="33"/>
      <c r="K119" s="33"/>
      <c r="L119" s="33"/>
      <c r="M119" s="33"/>
      <c r="N119" s="13">
        <f t="shared" si="15"/>
        <v>0</v>
      </c>
      <c r="O119" s="33"/>
      <c r="P119" s="33"/>
      <c r="Q119" s="33"/>
      <c r="R119" s="13">
        <f t="shared" si="16"/>
        <v>0</v>
      </c>
      <c r="S119" s="3"/>
      <c r="T119" s="3"/>
    </row>
    <row r="120" spans="1:20" ht="63">
      <c r="A120" s="26" t="s">
        <v>212</v>
      </c>
      <c r="B120" s="17" t="s">
        <v>203</v>
      </c>
      <c r="C120" s="33">
        <v>0</v>
      </c>
      <c r="D120" s="33">
        <v>0</v>
      </c>
      <c r="E120" s="33">
        <v>4</v>
      </c>
      <c r="F120" s="33">
        <v>4</v>
      </c>
      <c r="G120" s="33">
        <v>4.0999999999999996</v>
      </c>
      <c r="H120" s="13">
        <f t="shared" si="17"/>
        <v>9.9999999999999645E-2</v>
      </c>
      <c r="I120" s="33" t="s">
        <v>52</v>
      </c>
      <c r="J120" s="33"/>
      <c r="K120" s="33"/>
      <c r="L120" s="33"/>
      <c r="M120" s="33"/>
      <c r="N120" s="13">
        <f t="shared" si="15"/>
        <v>0</v>
      </c>
      <c r="O120" s="33"/>
      <c r="P120" s="33"/>
      <c r="Q120" s="33"/>
      <c r="R120" s="13">
        <f t="shared" si="16"/>
        <v>0</v>
      </c>
      <c r="S120" s="3"/>
      <c r="T120" s="3"/>
    </row>
    <row r="121" spans="1:20" ht="70.5" customHeight="1">
      <c r="A121" s="26" t="s">
        <v>213</v>
      </c>
      <c r="B121" s="17" t="s">
        <v>214</v>
      </c>
      <c r="C121" s="33">
        <v>350</v>
      </c>
      <c r="D121" s="33">
        <v>350</v>
      </c>
      <c r="E121" s="33">
        <v>350</v>
      </c>
      <c r="F121" s="33">
        <v>150</v>
      </c>
      <c r="G121" s="33">
        <v>115</v>
      </c>
      <c r="H121" s="13">
        <f t="shared" si="17"/>
        <v>-35</v>
      </c>
      <c r="I121" s="33" t="s">
        <v>18</v>
      </c>
      <c r="J121" s="33">
        <v>350</v>
      </c>
      <c r="K121" s="33">
        <v>350</v>
      </c>
      <c r="L121" s="33">
        <v>350</v>
      </c>
      <c r="M121" s="33">
        <v>350</v>
      </c>
      <c r="N121" s="13">
        <f t="shared" si="15"/>
        <v>0</v>
      </c>
      <c r="O121" s="33">
        <v>350</v>
      </c>
      <c r="P121" s="33">
        <v>350</v>
      </c>
      <c r="Q121" s="33">
        <v>350</v>
      </c>
      <c r="R121" s="13">
        <f t="shared" si="16"/>
        <v>0</v>
      </c>
      <c r="S121" s="3"/>
      <c r="T121" s="3"/>
    </row>
    <row r="122" spans="1:20" ht="94.5">
      <c r="A122" s="26" t="s">
        <v>215</v>
      </c>
      <c r="B122" s="17" t="s">
        <v>216</v>
      </c>
      <c r="C122" s="33">
        <v>106.7</v>
      </c>
      <c r="D122" s="33">
        <v>106.7</v>
      </c>
      <c r="E122" s="33">
        <v>388.5</v>
      </c>
      <c r="F122" s="33">
        <v>388.5</v>
      </c>
      <c r="G122" s="33">
        <v>388.5</v>
      </c>
      <c r="H122" s="13">
        <f t="shared" si="17"/>
        <v>0</v>
      </c>
      <c r="I122" s="33"/>
      <c r="J122" s="33">
        <v>106.7</v>
      </c>
      <c r="K122" s="33">
        <v>106.7</v>
      </c>
      <c r="L122" s="33">
        <v>106.7</v>
      </c>
      <c r="M122" s="33">
        <v>106.7</v>
      </c>
      <c r="N122" s="13">
        <f t="shared" si="15"/>
        <v>0</v>
      </c>
      <c r="O122" s="33">
        <v>106.7</v>
      </c>
      <c r="P122" s="33">
        <v>106.7</v>
      </c>
      <c r="Q122" s="33">
        <v>106.7</v>
      </c>
      <c r="R122" s="13">
        <f t="shared" si="16"/>
        <v>0</v>
      </c>
      <c r="S122" s="3"/>
      <c r="T122" s="3"/>
    </row>
    <row r="123" spans="1:20" ht="94.5">
      <c r="A123" s="26" t="s">
        <v>217</v>
      </c>
      <c r="B123" s="17" t="s">
        <v>216</v>
      </c>
      <c r="C123" s="33"/>
      <c r="D123" s="33"/>
      <c r="E123" s="33"/>
      <c r="F123" s="33">
        <v>0</v>
      </c>
      <c r="G123" s="33">
        <v>30.1</v>
      </c>
      <c r="H123" s="13">
        <f t="shared" si="17"/>
        <v>30.1</v>
      </c>
      <c r="I123" s="33" t="s">
        <v>52</v>
      </c>
      <c r="J123" s="33"/>
      <c r="K123" s="33"/>
      <c r="L123" s="33"/>
      <c r="M123" s="33"/>
      <c r="N123" s="13">
        <f t="shared" si="15"/>
        <v>0</v>
      </c>
      <c r="O123" s="33"/>
      <c r="P123" s="33"/>
      <c r="Q123" s="33"/>
      <c r="R123" s="13">
        <f t="shared" si="16"/>
        <v>0</v>
      </c>
      <c r="S123" s="3"/>
      <c r="T123" s="3"/>
    </row>
    <row r="124" spans="1:20" ht="94.5">
      <c r="A124" s="26" t="s">
        <v>218</v>
      </c>
      <c r="B124" s="17" t="s">
        <v>216</v>
      </c>
      <c r="C124" s="33"/>
      <c r="D124" s="33"/>
      <c r="E124" s="33">
        <v>0</v>
      </c>
      <c r="F124" s="33">
        <v>16.899999999999999</v>
      </c>
      <c r="G124" s="33">
        <v>16.899999999999999</v>
      </c>
      <c r="H124" s="13">
        <f t="shared" si="17"/>
        <v>0</v>
      </c>
      <c r="I124" s="33" t="s">
        <v>52</v>
      </c>
      <c r="J124" s="33"/>
      <c r="K124" s="33"/>
      <c r="L124" s="33"/>
      <c r="M124" s="33"/>
      <c r="N124" s="13">
        <f t="shared" si="15"/>
        <v>0</v>
      </c>
      <c r="O124" s="33"/>
      <c r="P124" s="33"/>
      <c r="Q124" s="33"/>
      <c r="R124" s="13">
        <f t="shared" si="16"/>
        <v>0</v>
      </c>
      <c r="S124" s="3"/>
      <c r="T124" s="3"/>
    </row>
    <row r="125" spans="1:20">
      <c r="A125" s="10" t="s">
        <v>219</v>
      </c>
      <c r="B125" s="11" t="s">
        <v>220</v>
      </c>
      <c r="C125" s="12">
        <f t="shared" ref="C125:Q125" si="19">C126</f>
        <v>1656.5</v>
      </c>
      <c r="D125" s="12">
        <f t="shared" si="19"/>
        <v>1656.5</v>
      </c>
      <c r="E125" s="12">
        <f t="shared" si="19"/>
        <v>1656.5</v>
      </c>
      <c r="F125" s="12">
        <f t="shared" si="19"/>
        <v>4960</v>
      </c>
      <c r="G125" s="12">
        <f t="shared" si="19"/>
        <v>5141.8</v>
      </c>
      <c r="H125" s="13">
        <f t="shared" si="17"/>
        <v>181.80000000000018</v>
      </c>
      <c r="I125" s="12"/>
      <c r="J125" s="12">
        <f t="shared" si="19"/>
        <v>1331.4</v>
      </c>
      <c r="K125" s="12">
        <f t="shared" si="19"/>
        <v>1331.4</v>
      </c>
      <c r="L125" s="12">
        <f t="shared" si="19"/>
        <v>1331.4</v>
      </c>
      <c r="M125" s="12">
        <f t="shared" si="19"/>
        <v>1331.4</v>
      </c>
      <c r="N125" s="13">
        <f t="shared" si="15"/>
        <v>0</v>
      </c>
      <c r="O125" s="12">
        <f t="shared" si="19"/>
        <v>1403.8</v>
      </c>
      <c r="P125" s="12">
        <f t="shared" si="19"/>
        <v>1403.8</v>
      </c>
      <c r="Q125" s="12">
        <f t="shared" si="19"/>
        <v>1403.8</v>
      </c>
      <c r="R125" s="13">
        <f t="shared" si="16"/>
        <v>0</v>
      </c>
      <c r="S125" s="3"/>
      <c r="T125" s="3"/>
    </row>
    <row r="126" spans="1:20" ht="31.5">
      <c r="A126" s="8" t="s">
        <v>221</v>
      </c>
      <c r="B126" s="17" t="s">
        <v>222</v>
      </c>
      <c r="C126" s="13">
        <v>1656.5</v>
      </c>
      <c r="D126" s="13">
        <v>1656.5</v>
      </c>
      <c r="E126" s="13">
        <v>1656.5</v>
      </c>
      <c r="F126" s="13">
        <v>4960</v>
      </c>
      <c r="G126" s="13">
        <v>5141.8</v>
      </c>
      <c r="H126" s="13">
        <f t="shared" si="17"/>
        <v>181.80000000000018</v>
      </c>
      <c r="I126" s="13" t="s">
        <v>52</v>
      </c>
      <c r="J126" s="13">
        <v>1331.4</v>
      </c>
      <c r="K126" s="13">
        <v>1331.4</v>
      </c>
      <c r="L126" s="13">
        <v>1331.4</v>
      </c>
      <c r="M126" s="13">
        <v>1331.4</v>
      </c>
      <c r="N126" s="13">
        <f t="shared" si="15"/>
        <v>0</v>
      </c>
      <c r="O126" s="13">
        <v>1403.8</v>
      </c>
      <c r="P126" s="13">
        <v>1403.8</v>
      </c>
      <c r="Q126" s="13">
        <v>1403.8</v>
      </c>
      <c r="R126" s="13">
        <f t="shared" si="16"/>
        <v>0</v>
      </c>
      <c r="S126" s="3"/>
      <c r="T126" s="3"/>
    </row>
    <row r="127" spans="1:20">
      <c r="A127" s="58" t="s">
        <v>223</v>
      </c>
      <c r="B127" s="59"/>
      <c r="C127" s="12">
        <f>C125+C80+C69+C51+C47+C36</f>
        <v>150091.20000000001</v>
      </c>
      <c r="D127" s="12">
        <f>D125+D80+D69+D51+D47+D36</f>
        <v>150091.20000000001</v>
      </c>
      <c r="E127" s="12">
        <f>E125+E80+E69+E51+E47+E36</f>
        <v>149720.9</v>
      </c>
      <c r="F127" s="12">
        <f>F125+F80+F69+F51+F47+F36</f>
        <v>159639.90000000002</v>
      </c>
      <c r="G127" s="12">
        <f>G125+G80+G69+G51+G47+G36</f>
        <v>149188.59999999998</v>
      </c>
      <c r="H127" s="13">
        <f t="shared" si="17"/>
        <v>-10451.300000000047</v>
      </c>
      <c r="I127" s="12"/>
      <c r="J127" s="12">
        <f>J125+J80+J69+J51+J47+J36</f>
        <v>145589.6</v>
      </c>
      <c r="K127" s="12">
        <f>K125+K80+K69+K51+K47+K36</f>
        <v>145589.6</v>
      </c>
      <c r="L127" s="12">
        <f>L125+L80+L69+L51+L47+L36</f>
        <v>145589.6</v>
      </c>
      <c r="M127" s="12">
        <f>M125+M80+M69+M51+M47+M36</f>
        <v>145589.6</v>
      </c>
      <c r="N127" s="13">
        <f t="shared" si="15"/>
        <v>0</v>
      </c>
      <c r="O127" s="12">
        <f>O125+O80+O69+O51+O47+O36</f>
        <v>145401</v>
      </c>
      <c r="P127" s="12">
        <f>P125+P80+P69+P51+P47+P36</f>
        <v>145401</v>
      </c>
      <c r="Q127" s="12">
        <f>Q125+Q80+Q69+Q51+Q47+Q36</f>
        <v>145401</v>
      </c>
      <c r="R127" s="13">
        <f t="shared" si="16"/>
        <v>0</v>
      </c>
      <c r="S127" s="3"/>
      <c r="T127" s="3"/>
    </row>
    <row r="128" spans="1:20">
      <c r="A128" s="10" t="s">
        <v>224</v>
      </c>
      <c r="B128" s="39" t="s">
        <v>225</v>
      </c>
      <c r="C128" s="12">
        <f>C127+C35</f>
        <v>1737529.6</v>
      </c>
      <c r="D128" s="12">
        <f>D127+D35</f>
        <v>1737529.6</v>
      </c>
      <c r="E128" s="12">
        <f>E127+E35</f>
        <v>1794179.7000000002</v>
      </c>
      <c r="F128" s="12">
        <f>F127+F35</f>
        <v>1839818.1000000006</v>
      </c>
      <c r="G128" s="12">
        <f>G127+G35</f>
        <v>1840940.1999999997</v>
      </c>
      <c r="H128" s="13">
        <f t="shared" si="17"/>
        <v>1122.0999999991618</v>
      </c>
      <c r="I128" s="12"/>
      <c r="J128" s="12">
        <f>J127+J35</f>
        <v>1787875.7</v>
      </c>
      <c r="K128" s="12">
        <f>K127+K35</f>
        <v>1787875.7</v>
      </c>
      <c r="L128" s="12">
        <f>L127+L35</f>
        <v>1787875.7</v>
      </c>
      <c r="M128" s="12">
        <f>M127+M35</f>
        <v>1787875.7</v>
      </c>
      <c r="N128" s="13">
        <f t="shared" si="15"/>
        <v>0</v>
      </c>
      <c r="O128" s="12">
        <f>O127+O35</f>
        <v>1904136.4000000001</v>
      </c>
      <c r="P128" s="12">
        <f>P127+P35</f>
        <v>1904136.4000000001</v>
      </c>
      <c r="Q128" s="12">
        <f>Q127+Q35</f>
        <v>1904136.4000000001</v>
      </c>
      <c r="R128" s="13">
        <f t="shared" si="16"/>
        <v>0</v>
      </c>
      <c r="S128" s="3"/>
      <c r="T128" s="3"/>
    </row>
    <row r="129" spans="1:20" ht="31.5">
      <c r="A129" s="10" t="s">
        <v>226</v>
      </c>
      <c r="B129" s="39" t="s">
        <v>227</v>
      </c>
      <c r="C129" s="12">
        <f t="shared" ref="C129:Q129" si="20">C130+C135+C184+C226</f>
        <v>3758555.2</v>
      </c>
      <c r="D129" s="12">
        <f t="shared" si="20"/>
        <v>3834289.8000000003</v>
      </c>
      <c r="E129" s="12">
        <f t="shared" si="20"/>
        <v>3813515.6999999993</v>
      </c>
      <c r="F129" s="12">
        <f t="shared" si="20"/>
        <v>3823690.4999999991</v>
      </c>
      <c r="G129" s="12">
        <f t="shared" si="20"/>
        <v>4065740.1999999993</v>
      </c>
      <c r="H129" s="13">
        <f t="shared" si="17"/>
        <v>242049.70000000019</v>
      </c>
      <c r="I129" s="12"/>
      <c r="J129" s="12">
        <f t="shared" si="20"/>
        <v>4391425.3</v>
      </c>
      <c r="K129" s="12">
        <f t="shared" si="20"/>
        <v>4465890</v>
      </c>
      <c r="L129" s="12">
        <f t="shared" si="20"/>
        <v>4453571.3</v>
      </c>
      <c r="M129" s="12">
        <f t="shared" si="20"/>
        <v>4873267.6000000006</v>
      </c>
      <c r="N129" s="13">
        <f t="shared" si="15"/>
        <v>419696.30000000075</v>
      </c>
      <c r="O129" s="12">
        <f t="shared" si="20"/>
        <v>3846389.1</v>
      </c>
      <c r="P129" s="12">
        <f t="shared" si="20"/>
        <v>3920853.8000000003</v>
      </c>
      <c r="Q129" s="12">
        <f t="shared" si="20"/>
        <v>3644784</v>
      </c>
      <c r="R129" s="13">
        <f t="shared" si="16"/>
        <v>-276069.80000000028</v>
      </c>
      <c r="S129" s="3"/>
      <c r="T129" s="3"/>
    </row>
    <row r="130" spans="1:20">
      <c r="A130" s="10" t="s">
        <v>228</v>
      </c>
      <c r="B130" s="11" t="s">
        <v>229</v>
      </c>
      <c r="C130" s="12">
        <f>SUM(C131:C133)</f>
        <v>313624.8</v>
      </c>
      <c r="D130" s="12">
        <f>SUM(D131:D133)</f>
        <v>313624.8</v>
      </c>
      <c r="E130" s="12">
        <f>SUM(E131:E134)</f>
        <v>316944.7</v>
      </c>
      <c r="F130" s="12">
        <f>SUM(F131:F134)</f>
        <v>402265.8</v>
      </c>
      <c r="G130" s="12">
        <f>SUM(G131:G134)</f>
        <v>473601.2</v>
      </c>
      <c r="H130" s="13">
        <f t="shared" si="17"/>
        <v>71335.400000000023</v>
      </c>
      <c r="I130" s="12"/>
      <c r="J130" s="12">
        <f>SUM(J131:J133)</f>
        <v>180406.8</v>
      </c>
      <c r="K130" s="12">
        <f>SUM(K131:K133)</f>
        <v>180406.8</v>
      </c>
      <c r="L130" s="12">
        <f>SUM(L131:L133)</f>
        <v>180406.8</v>
      </c>
      <c r="M130" s="12">
        <f>SUM(M131:M133)</f>
        <v>180406.8</v>
      </c>
      <c r="N130" s="13">
        <f t="shared" si="15"/>
        <v>0</v>
      </c>
      <c r="O130" s="12">
        <f>SUM(O131:O133)</f>
        <v>158739.79999999999</v>
      </c>
      <c r="P130" s="12">
        <f>SUM(P131:P133)</f>
        <v>158739.79999999999</v>
      </c>
      <c r="Q130" s="12">
        <f>SUM(Q131:Q133)</f>
        <v>158739.79999999999</v>
      </c>
      <c r="R130" s="13">
        <f t="shared" si="16"/>
        <v>0</v>
      </c>
      <c r="S130" s="3"/>
      <c r="T130" s="3"/>
    </row>
    <row r="131" spans="1:20" ht="31.5">
      <c r="A131" s="8" t="s">
        <v>230</v>
      </c>
      <c r="B131" s="17" t="s">
        <v>231</v>
      </c>
      <c r="C131" s="13">
        <v>253653</v>
      </c>
      <c r="D131" s="13">
        <v>253653</v>
      </c>
      <c r="E131" s="13">
        <v>253653</v>
      </c>
      <c r="F131" s="13">
        <v>253653</v>
      </c>
      <c r="G131" s="13">
        <v>253653</v>
      </c>
      <c r="H131" s="13">
        <f t="shared" si="17"/>
        <v>0</v>
      </c>
      <c r="I131" s="13"/>
      <c r="J131" s="13">
        <v>120435</v>
      </c>
      <c r="K131" s="13">
        <v>120435</v>
      </c>
      <c r="L131" s="13">
        <v>120435</v>
      </c>
      <c r="M131" s="13">
        <v>120435</v>
      </c>
      <c r="N131" s="13">
        <f t="shared" si="15"/>
        <v>0</v>
      </c>
      <c r="O131" s="13">
        <v>98768</v>
      </c>
      <c r="P131" s="13">
        <v>98768</v>
      </c>
      <c r="Q131" s="13">
        <v>98768</v>
      </c>
      <c r="R131" s="13">
        <f t="shared" si="16"/>
        <v>0</v>
      </c>
      <c r="S131" s="3"/>
      <c r="T131" s="3"/>
    </row>
    <row r="132" spans="1:20" ht="31.5">
      <c r="A132" s="8" t="s">
        <v>232</v>
      </c>
      <c r="B132" s="17" t="s">
        <v>233</v>
      </c>
      <c r="C132" s="13">
        <v>0</v>
      </c>
      <c r="D132" s="13">
        <v>0</v>
      </c>
      <c r="E132" s="13">
        <v>1915.4</v>
      </c>
      <c r="F132" s="13">
        <v>85262.399999999994</v>
      </c>
      <c r="G132" s="13">
        <f>119435.2+30000+4590+10</f>
        <v>154035.20000000001</v>
      </c>
      <c r="H132" s="13">
        <f t="shared" si="17"/>
        <v>68772.800000000017</v>
      </c>
      <c r="I132" s="13" t="s">
        <v>234</v>
      </c>
      <c r="J132" s="13"/>
      <c r="K132" s="13"/>
      <c r="L132" s="13"/>
      <c r="M132" s="13"/>
      <c r="N132" s="13">
        <f t="shared" si="15"/>
        <v>0</v>
      </c>
      <c r="O132" s="13"/>
      <c r="P132" s="13"/>
      <c r="Q132" s="13"/>
      <c r="R132" s="13">
        <f t="shared" si="16"/>
        <v>0</v>
      </c>
      <c r="S132" s="3"/>
      <c r="T132" s="3"/>
    </row>
    <row r="133" spans="1:20" ht="47.25">
      <c r="A133" s="8" t="s">
        <v>235</v>
      </c>
      <c r="B133" s="17" t="s">
        <v>236</v>
      </c>
      <c r="C133" s="13">
        <v>59971.8</v>
      </c>
      <c r="D133" s="13">
        <v>59971.8</v>
      </c>
      <c r="E133" s="13">
        <v>59971.8</v>
      </c>
      <c r="F133" s="13">
        <v>59971.8</v>
      </c>
      <c r="G133" s="13">
        <v>59971.8</v>
      </c>
      <c r="H133" s="13">
        <f t="shared" si="17"/>
        <v>0</v>
      </c>
      <c r="I133" s="13"/>
      <c r="J133" s="13">
        <v>59971.8</v>
      </c>
      <c r="K133" s="13">
        <v>59971.8</v>
      </c>
      <c r="L133" s="13">
        <v>59971.8</v>
      </c>
      <c r="M133" s="13">
        <v>59971.8</v>
      </c>
      <c r="N133" s="13">
        <f t="shared" si="15"/>
        <v>0</v>
      </c>
      <c r="O133" s="13">
        <v>59971.8</v>
      </c>
      <c r="P133" s="13">
        <v>59971.8</v>
      </c>
      <c r="Q133" s="13">
        <v>59971.8</v>
      </c>
      <c r="R133" s="13">
        <f t="shared" si="16"/>
        <v>0</v>
      </c>
      <c r="S133" s="3"/>
      <c r="T133" s="3"/>
    </row>
    <row r="134" spans="1:20" ht="47.25">
      <c r="A134" s="37" t="s">
        <v>237</v>
      </c>
      <c r="B134" s="40" t="s">
        <v>238</v>
      </c>
      <c r="C134" s="13">
        <v>0</v>
      </c>
      <c r="D134" s="13">
        <v>0</v>
      </c>
      <c r="E134" s="13">
        <v>1404.5</v>
      </c>
      <c r="F134" s="13">
        <v>3378.6</v>
      </c>
      <c r="G134" s="13">
        <v>5941.2</v>
      </c>
      <c r="H134" s="13">
        <f t="shared" si="17"/>
        <v>2562.6</v>
      </c>
      <c r="I134" s="13" t="s">
        <v>234</v>
      </c>
      <c r="J134" s="13"/>
      <c r="K134" s="13"/>
      <c r="L134" s="13"/>
      <c r="M134" s="13"/>
      <c r="N134" s="13">
        <f t="shared" ref="N134:N197" si="21">M134-L134</f>
        <v>0</v>
      </c>
      <c r="O134" s="13"/>
      <c r="P134" s="13"/>
      <c r="Q134" s="13"/>
      <c r="R134" s="13">
        <f t="shared" ref="R134:R197" si="22">Q134-P134</f>
        <v>0</v>
      </c>
      <c r="S134" s="3"/>
      <c r="T134" s="3"/>
    </row>
    <row r="135" spans="1:20" ht="31.5">
      <c r="A135" s="10" t="s">
        <v>239</v>
      </c>
      <c r="B135" s="11" t="s">
        <v>240</v>
      </c>
      <c r="C135" s="12">
        <f t="shared" ref="C135:P135" si="23">SUM(C136:C182)</f>
        <v>710410.29999999981</v>
      </c>
      <c r="D135" s="12">
        <f t="shared" si="23"/>
        <v>707410.29999999981</v>
      </c>
      <c r="E135" s="12">
        <f t="shared" si="23"/>
        <v>677319.99999999988</v>
      </c>
      <c r="F135" s="12">
        <f>SUM(F136:F183)</f>
        <v>601356.89999999991</v>
      </c>
      <c r="G135" s="12">
        <f>SUM(G136:G183)</f>
        <v>674335.39999999991</v>
      </c>
      <c r="H135" s="13">
        <f t="shared" si="17"/>
        <v>72978.5</v>
      </c>
      <c r="I135" s="12"/>
      <c r="J135" s="12">
        <f t="shared" si="23"/>
        <v>1427892.5999999996</v>
      </c>
      <c r="K135" s="12">
        <f t="shared" si="23"/>
        <v>1424892.5999999996</v>
      </c>
      <c r="L135" s="12">
        <f t="shared" si="23"/>
        <v>1412573.8999999997</v>
      </c>
      <c r="M135" s="12">
        <f>SUM(M136:M182)</f>
        <v>1832270.1999999997</v>
      </c>
      <c r="N135" s="13">
        <f t="shared" si="21"/>
        <v>419696.30000000005</v>
      </c>
      <c r="O135" s="12">
        <f t="shared" si="23"/>
        <v>849148.1</v>
      </c>
      <c r="P135" s="12">
        <f t="shared" si="23"/>
        <v>846148.1</v>
      </c>
      <c r="Q135" s="12">
        <f>SUM(Q136:Q182)</f>
        <v>570078.29999999981</v>
      </c>
      <c r="R135" s="13">
        <f t="shared" si="22"/>
        <v>-276069.80000000016</v>
      </c>
      <c r="S135" s="3"/>
      <c r="T135" s="3"/>
    </row>
    <row r="136" spans="1:20" ht="63">
      <c r="A136" s="8" t="s">
        <v>241</v>
      </c>
      <c r="B136" s="17" t="s">
        <v>242</v>
      </c>
      <c r="C136" s="13">
        <v>107764.5</v>
      </c>
      <c r="D136" s="13">
        <v>107764.5</v>
      </c>
      <c r="E136" s="13">
        <v>107764.5</v>
      </c>
      <c r="F136" s="13">
        <f>107764.5+5000</f>
        <v>112764.5</v>
      </c>
      <c r="G136" s="13">
        <v>118111.5</v>
      </c>
      <c r="H136" s="13">
        <f t="shared" si="17"/>
        <v>5347</v>
      </c>
      <c r="I136" s="13" t="s">
        <v>234</v>
      </c>
      <c r="J136" s="13">
        <v>94995.8</v>
      </c>
      <c r="K136" s="13">
        <v>94995.8</v>
      </c>
      <c r="L136" s="13">
        <v>94995.8</v>
      </c>
      <c r="M136" s="13">
        <v>94995.8</v>
      </c>
      <c r="N136" s="13">
        <f t="shared" si="21"/>
        <v>0</v>
      </c>
      <c r="O136" s="13">
        <v>94241.5</v>
      </c>
      <c r="P136" s="13">
        <v>94241.5</v>
      </c>
      <c r="Q136" s="13">
        <v>94241.5</v>
      </c>
      <c r="R136" s="13">
        <f t="shared" si="22"/>
        <v>0</v>
      </c>
      <c r="S136" s="3"/>
      <c r="T136" s="3"/>
    </row>
    <row r="137" spans="1:20" ht="94.5">
      <c r="A137" s="8" t="s">
        <v>241</v>
      </c>
      <c r="B137" s="17" t="s">
        <v>243</v>
      </c>
      <c r="C137" s="13">
        <v>80438.399999999994</v>
      </c>
      <c r="D137" s="13">
        <v>80438.399999999994</v>
      </c>
      <c r="E137" s="13">
        <v>80438.399999999994</v>
      </c>
      <c r="F137" s="13">
        <v>0</v>
      </c>
      <c r="G137" s="13">
        <v>10000</v>
      </c>
      <c r="H137" s="13">
        <f t="shared" si="17"/>
        <v>10000</v>
      </c>
      <c r="I137" s="13" t="s">
        <v>234</v>
      </c>
      <c r="J137" s="13">
        <v>0</v>
      </c>
      <c r="K137" s="13">
        <v>0</v>
      </c>
      <c r="L137" s="13">
        <v>0</v>
      </c>
      <c r="M137" s="13">
        <v>0</v>
      </c>
      <c r="N137" s="13">
        <f t="shared" si="21"/>
        <v>0</v>
      </c>
      <c r="O137" s="13">
        <v>0</v>
      </c>
      <c r="P137" s="13">
        <v>0</v>
      </c>
      <c r="Q137" s="13">
        <v>0</v>
      </c>
      <c r="R137" s="13">
        <f t="shared" si="22"/>
        <v>0</v>
      </c>
      <c r="S137" s="3"/>
      <c r="T137" s="3"/>
    </row>
    <row r="138" spans="1:20" ht="110.25">
      <c r="A138" s="8" t="s">
        <v>244</v>
      </c>
      <c r="B138" s="17" t="s">
        <v>245</v>
      </c>
      <c r="C138" s="13">
        <v>0</v>
      </c>
      <c r="D138" s="13">
        <v>100382.5</v>
      </c>
      <c r="E138" s="13">
        <v>110352.2</v>
      </c>
      <c r="F138" s="13">
        <v>110352.2</v>
      </c>
      <c r="G138" s="13">
        <v>167254.5</v>
      </c>
      <c r="H138" s="13">
        <f t="shared" si="17"/>
        <v>56902.3</v>
      </c>
      <c r="I138" s="13" t="s">
        <v>246</v>
      </c>
      <c r="J138" s="13">
        <v>0</v>
      </c>
      <c r="K138" s="13">
        <v>52912</v>
      </c>
      <c r="L138" s="13">
        <v>52912</v>
      </c>
      <c r="M138" s="13">
        <v>472608.3</v>
      </c>
      <c r="N138" s="13">
        <f t="shared" si="21"/>
        <v>419696.3</v>
      </c>
      <c r="O138" s="13">
        <v>0</v>
      </c>
      <c r="P138" s="13">
        <v>265052.3</v>
      </c>
      <c r="Q138" s="13">
        <v>55245.599999999999</v>
      </c>
      <c r="R138" s="13">
        <f t="shared" si="22"/>
        <v>-209806.69999999998</v>
      </c>
      <c r="S138" s="3"/>
      <c r="T138" s="3"/>
    </row>
    <row r="139" spans="1:20" ht="78.75">
      <c r="A139" s="8" t="s">
        <v>247</v>
      </c>
      <c r="B139" s="17" t="s">
        <v>248</v>
      </c>
      <c r="C139" s="13">
        <v>0</v>
      </c>
      <c r="D139" s="13">
        <v>25095.599999999999</v>
      </c>
      <c r="E139" s="13">
        <v>25095.599999999999</v>
      </c>
      <c r="F139" s="13">
        <v>25095.599999999999</v>
      </c>
      <c r="G139" s="13">
        <v>30095.599999999999</v>
      </c>
      <c r="H139" s="13">
        <f t="shared" si="17"/>
        <v>5000</v>
      </c>
      <c r="I139" s="13" t="s">
        <v>246</v>
      </c>
      <c r="J139" s="13">
        <v>0</v>
      </c>
      <c r="K139" s="13">
        <v>13228</v>
      </c>
      <c r="L139" s="13">
        <v>13228</v>
      </c>
      <c r="M139" s="13">
        <v>13228</v>
      </c>
      <c r="N139" s="13">
        <f t="shared" si="21"/>
        <v>0</v>
      </c>
      <c r="O139" s="13">
        <v>0</v>
      </c>
      <c r="P139" s="13">
        <v>66263.100000000006</v>
      </c>
      <c r="Q139" s="13">
        <v>0</v>
      </c>
      <c r="R139" s="13">
        <f t="shared" si="22"/>
        <v>-66263.100000000006</v>
      </c>
      <c r="S139" s="3"/>
      <c r="T139" s="3"/>
    </row>
    <row r="140" spans="1:20" ht="63">
      <c r="A140" s="8" t="s">
        <v>249</v>
      </c>
      <c r="B140" s="17" t="s">
        <v>250</v>
      </c>
      <c r="C140" s="13">
        <v>2346.5</v>
      </c>
      <c r="D140" s="13">
        <v>2346.5</v>
      </c>
      <c r="E140" s="13">
        <v>2346.5</v>
      </c>
      <c r="F140" s="13">
        <v>2346.5</v>
      </c>
      <c r="G140" s="13">
        <v>2346.5</v>
      </c>
      <c r="H140" s="13">
        <f t="shared" si="17"/>
        <v>0</v>
      </c>
      <c r="I140" s="13"/>
      <c r="J140" s="13">
        <v>2613.5</v>
      </c>
      <c r="K140" s="13">
        <v>2613.5</v>
      </c>
      <c r="L140" s="13">
        <v>2613.5</v>
      </c>
      <c r="M140" s="13">
        <v>2613.5</v>
      </c>
      <c r="N140" s="13">
        <f t="shared" si="21"/>
        <v>0</v>
      </c>
      <c r="O140" s="13">
        <v>2485.1</v>
      </c>
      <c r="P140" s="13">
        <v>2485.1</v>
      </c>
      <c r="Q140" s="13">
        <v>2485.1</v>
      </c>
      <c r="R140" s="13">
        <f t="shared" si="22"/>
        <v>0</v>
      </c>
      <c r="S140" s="3"/>
      <c r="T140" s="3"/>
    </row>
    <row r="141" spans="1:20" ht="47.25">
      <c r="A141" s="8" t="s">
        <v>251</v>
      </c>
      <c r="B141" s="17" t="s">
        <v>252</v>
      </c>
      <c r="C141" s="13">
        <v>0</v>
      </c>
      <c r="D141" s="13">
        <v>0</v>
      </c>
      <c r="E141" s="13">
        <v>0</v>
      </c>
      <c r="F141" s="13">
        <v>0</v>
      </c>
      <c r="G141" s="13">
        <v>0</v>
      </c>
      <c r="H141" s="13">
        <f t="shared" si="17"/>
        <v>0</v>
      </c>
      <c r="I141" s="13"/>
      <c r="J141" s="13">
        <v>0</v>
      </c>
      <c r="K141" s="13">
        <v>0</v>
      </c>
      <c r="L141" s="13">
        <v>0</v>
      </c>
      <c r="M141" s="13">
        <v>0</v>
      </c>
      <c r="N141" s="13">
        <f t="shared" si="21"/>
        <v>0</v>
      </c>
      <c r="O141" s="13">
        <v>0</v>
      </c>
      <c r="P141" s="13">
        <v>0</v>
      </c>
      <c r="Q141" s="13">
        <v>0</v>
      </c>
      <c r="R141" s="13">
        <f t="shared" si="22"/>
        <v>0</v>
      </c>
      <c r="S141" s="3"/>
      <c r="T141" s="3"/>
    </row>
    <row r="142" spans="1:20" ht="31.5">
      <c r="A142" s="8" t="s">
        <v>253</v>
      </c>
      <c r="B142" s="17" t="s">
        <v>254</v>
      </c>
      <c r="C142" s="13"/>
      <c r="D142" s="13"/>
      <c r="E142" s="13"/>
      <c r="F142" s="13">
        <v>0</v>
      </c>
      <c r="G142" s="13">
        <v>2670.9</v>
      </c>
      <c r="H142" s="13">
        <f t="shared" si="17"/>
        <v>2670.9</v>
      </c>
      <c r="I142" s="13" t="s">
        <v>234</v>
      </c>
      <c r="J142" s="13"/>
      <c r="K142" s="13"/>
      <c r="L142" s="13"/>
      <c r="M142" s="13"/>
      <c r="N142" s="13">
        <f t="shared" si="21"/>
        <v>0</v>
      </c>
      <c r="O142" s="13"/>
      <c r="P142" s="13"/>
      <c r="Q142" s="13"/>
      <c r="R142" s="13">
        <f t="shared" si="22"/>
        <v>0</v>
      </c>
      <c r="S142" s="3"/>
      <c r="T142" s="3"/>
    </row>
    <row r="143" spans="1:20" ht="53.25" customHeight="1">
      <c r="A143" s="8" t="s">
        <v>255</v>
      </c>
      <c r="B143" s="17" t="s">
        <v>256</v>
      </c>
      <c r="C143" s="13">
        <v>96837.7</v>
      </c>
      <c r="D143" s="13">
        <v>96837.7</v>
      </c>
      <c r="E143" s="13">
        <v>96837.7</v>
      </c>
      <c r="F143" s="13">
        <v>96837.7</v>
      </c>
      <c r="G143" s="13">
        <v>96837.7</v>
      </c>
      <c r="H143" s="13">
        <f t="shared" si="17"/>
        <v>0</v>
      </c>
      <c r="I143" s="13"/>
      <c r="J143" s="13">
        <v>101297.5</v>
      </c>
      <c r="K143" s="13">
        <v>101297.5</v>
      </c>
      <c r="L143" s="13">
        <v>101297.5</v>
      </c>
      <c r="M143" s="13">
        <v>101297.5</v>
      </c>
      <c r="N143" s="13">
        <f t="shared" si="21"/>
        <v>0</v>
      </c>
      <c r="O143" s="13">
        <v>97632.6</v>
      </c>
      <c r="P143" s="13">
        <v>97632.6</v>
      </c>
      <c r="Q143" s="13">
        <v>97632.6</v>
      </c>
      <c r="R143" s="13">
        <f t="shared" si="22"/>
        <v>0</v>
      </c>
      <c r="S143" s="3"/>
      <c r="T143" s="3"/>
    </row>
    <row r="144" spans="1:20" ht="47.25">
      <c r="A144" s="8" t="s">
        <v>257</v>
      </c>
      <c r="B144" s="41" t="s">
        <v>258</v>
      </c>
      <c r="C144" s="13">
        <v>0</v>
      </c>
      <c r="D144" s="13">
        <v>0</v>
      </c>
      <c r="E144" s="13">
        <v>0</v>
      </c>
      <c r="F144" s="13">
        <v>0</v>
      </c>
      <c r="G144" s="13">
        <v>0</v>
      </c>
      <c r="H144" s="13">
        <f t="shared" si="17"/>
        <v>0</v>
      </c>
      <c r="I144" s="13"/>
      <c r="J144" s="13">
        <v>0</v>
      </c>
      <c r="K144" s="13">
        <v>0</v>
      </c>
      <c r="L144" s="13">
        <v>0</v>
      </c>
      <c r="M144" s="13">
        <v>0</v>
      </c>
      <c r="N144" s="13">
        <f t="shared" si="21"/>
        <v>0</v>
      </c>
      <c r="O144" s="13">
        <v>2233.8000000000002</v>
      </c>
      <c r="P144" s="13">
        <v>2233.8000000000002</v>
      </c>
      <c r="Q144" s="13">
        <v>2233.8000000000002</v>
      </c>
      <c r="R144" s="13">
        <f t="shared" si="22"/>
        <v>0</v>
      </c>
      <c r="S144" s="3"/>
      <c r="T144" s="3"/>
    </row>
    <row r="145" spans="1:20" ht="63">
      <c r="A145" s="8" t="s">
        <v>259</v>
      </c>
      <c r="B145" s="41" t="s">
        <v>260</v>
      </c>
      <c r="C145" s="13">
        <v>8581.7000000000007</v>
      </c>
      <c r="D145" s="13">
        <v>8581.7000000000007</v>
      </c>
      <c r="E145" s="13">
        <v>8581.7000000000007</v>
      </c>
      <c r="F145" s="13">
        <v>8581.7000000000007</v>
      </c>
      <c r="G145" s="13">
        <v>8581.7000000000007</v>
      </c>
      <c r="H145" s="13">
        <f t="shared" ref="H145:H209" si="24">G145-F145</f>
        <v>0</v>
      </c>
      <c r="I145" s="13"/>
      <c r="J145" s="13">
        <v>1449.1</v>
      </c>
      <c r="K145" s="13">
        <v>1449.1</v>
      </c>
      <c r="L145" s="13">
        <v>1449.1</v>
      </c>
      <c r="M145" s="13">
        <v>1449.1</v>
      </c>
      <c r="N145" s="13">
        <f t="shared" si="21"/>
        <v>0</v>
      </c>
      <c r="O145" s="13">
        <v>1404.1</v>
      </c>
      <c r="P145" s="13">
        <v>1404.1</v>
      </c>
      <c r="Q145" s="13">
        <v>1404.1</v>
      </c>
      <c r="R145" s="13">
        <f t="shared" si="22"/>
        <v>0</v>
      </c>
      <c r="S145" s="3"/>
      <c r="T145" s="3"/>
    </row>
    <row r="146" spans="1:20" ht="31.5">
      <c r="A146" s="42" t="s">
        <v>261</v>
      </c>
      <c r="B146" s="41" t="s">
        <v>262</v>
      </c>
      <c r="C146" s="13">
        <v>0</v>
      </c>
      <c r="D146" s="13">
        <v>0</v>
      </c>
      <c r="E146" s="13">
        <v>0</v>
      </c>
      <c r="F146" s="13">
        <v>399.6</v>
      </c>
      <c r="G146" s="13">
        <v>399.6</v>
      </c>
      <c r="H146" s="13">
        <f t="shared" si="24"/>
        <v>0</v>
      </c>
      <c r="I146" s="13"/>
      <c r="J146" s="13"/>
      <c r="K146" s="13"/>
      <c r="L146" s="13"/>
      <c r="M146" s="13"/>
      <c r="N146" s="13">
        <f t="shared" si="21"/>
        <v>0</v>
      </c>
      <c r="O146" s="13"/>
      <c r="P146" s="13"/>
      <c r="Q146" s="13"/>
      <c r="R146" s="13">
        <f t="shared" si="22"/>
        <v>0</v>
      </c>
      <c r="S146" s="3"/>
      <c r="T146" s="3"/>
    </row>
    <row r="147" spans="1:20" ht="47.25">
      <c r="A147" s="42" t="s">
        <v>263</v>
      </c>
      <c r="B147" s="41" t="s">
        <v>264</v>
      </c>
      <c r="C147" s="13">
        <v>0</v>
      </c>
      <c r="D147" s="13">
        <v>0</v>
      </c>
      <c r="E147" s="13">
        <v>248</v>
      </c>
      <c r="F147" s="13">
        <v>248</v>
      </c>
      <c r="G147" s="13">
        <v>248</v>
      </c>
      <c r="H147" s="13">
        <f t="shared" si="24"/>
        <v>0</v>
      </c>
      <c r="I147" s="13"/>
      <c r="J147" s="13"/>
      <c r="K147" s="13"/>
      <c r="L147" s="13"/>
      <c r="M147" s="13"/>
      <c r="N147" s="13">
        <f t="shared" si="21"/>
        <v>0</v>
      </c>
      <c r="O147" s="13"/>
      <c r="P147" s="13"/>
      <c r="Q147" s="13"/>
      <c r="R147" s="13">
        <f t="shared" si="22"/>
        <v>0</v>
      </c>
      <c r="S147" s="3"/>
      <c r="T147" s="3"/>
    </row>
    <row r="148" spans="1:20" ht="47.25">
      <c r="A148" s="42" t="s">
        <v>263</v>
      </c>
      <c r="B148" s="41" t="s">
        <v>265</v>
      </c>
      <c r="C148" s="13">
        <v>0</v>
      </c>
      <c r="D148" s="13">
        <v>0</v>
      </c>
      <c r="E148" s="13">
        <v>124</v>
      </c>
      <c r="F148" s="13">
        <v>124</v>
      </c>
      <c r="G148" s="13">
        <v>124</v>
      </c>
      <c r="H148" s="13">
        <f t="shared" si="24"/>
        <v>0</v>
      </c>
      <c r="I148" s="13"/>
      <c r="J148" s="13"/>
      <c r="K148" s="13"/>
      <c r="L148" s="13"/>
      <c r="M148" s="13"/>
      <c r="N148" s="13">
        <f t="shared" si="21"/>
        <v>0</v>
      </c>
      <c r="O148" s="13"/>
      <c r="P148" s="13"/>
      <c r="Q148" s="13"/>
      <c r="R148" s="13">
        <f t="shared" si="22"/>
        <v>0</v>
      </c>
      <c r="S148" s="3"/>
      <c r="T148" s="3"/>
    </row>
    <row r="149" spans="1:20" ht="94.5">
      <c r="A149" s="42" t="s">
        <v>263</v>
      </c>
      <c r="B149" s="17" t="s">
        <v>266</v>
      </c>
      <c r="C149" s="13">
        <v>5913.4</v>
      </c>
      <c r="D149" s="13">
        <v>5913.4</v>
      </c>
      <c r="E149" s="13">
        <v>5851.7</v>
      </c>
      <c r="F149" s="13">
        <v>0</v>
      </c>
      <c r="G149" s="13">
        <v>0</v>
      </c>
      <c r="H149" s="13">
        <f t="shared" si="24"/>
        <v>0</v>
      </c>
      <c r="I149" s="13"/>
      <c r="J149" s="13">
        <v>0</v>
      </c>
      <c r="K149" s="13">
        <v>0</v>
      </c>
      <c r="L149" s="13">
        <v>0</v>
      </c>
      <c r="M149" s="13">
        <v>0</v>
      </c>
      <c r="N149" s="13">
        <f t="shared" si="21"/>
        <v>0</v>
      </c>
      <c r="O149" s="13">
        <v>0</v>
      </c>
      <c r="P149" s="13">
        <v>0</v>
      </c>
      <c r="Q149" s="13">
        <v>0</v>
      </c>
      <c r="R149" s="13">
        <f t="shared" si="22"/>
        <v>0</v>
      </c>
      <c r="S149" s="3"/>
      <c r="T149" s="3"/>
    </row>
    <row r="150" spans="1:20" ht="63">
      <c r="A150" s="42" t="s">
        <v>263</v>
      </c>
      <c r="B150" s="43" t="s">
        <v>267</v>
      </c>
      <c r="C150" s="13">
        <v>10508.8</v>
      </c>
      <c r="D150" s="13">
        <v>10508.8</v>
      </c>
      <c r="E150" s="13">
        <v>10508.8</v>
      </c>
      <c r="F150" s="13">
        <v>10508.8</v>
      </c>
      <c r="G150" s="13">
        <v>10508.8</v>
      </c>
      <c r="H150" s="13">
        <f t="shared" si="24"/>
        <v>0</v>
      </c>
      <c r="I150" s="13"/>
      <c r="J150" s="13">
        <v>0</v>
      </c>
      <c r="K150" s="13">
        <v>0</v>
      </c>
      <c r="L150" s="13">
        <v>0</v>
      </c>
      <c r="M150" s="13">
        <v>0</v>
      </c>
      <c r="N150" s="13">
        <f t="shared" si="21"/>
        <v>0</v>
      </c>
      <c r="O150" s="13">
        <v>12421.5</v>
      </c>
      <c r="P150" s="13">
        <v>12421.5</v>
      </c>
      <c r="Q150" s="13">
        <v>12421.5</v>
      </c>
      <c r="R150" s="13">
        <f t="shared" si="22"/>
        <v>0</v>
      </c>
      <c r="S150" s="3"/>
      <c r="T150" s="3"/>
    </row>
    <row r="151" spans="1:20" ht="47.25">
      <c r="A151" s="42" t="s">
        <v>263</v>
      </c>
      <c r="B151" s="44" t="s">
        <v>268</v>
      </c>
      <c r="C151" s="13">
        <v>0</v>
      </c>
      <c r="D151" s="13">
        <v>0</v>
      </c>
      <c r="E151" s="13">
        <v>0</v>
      </c>
      <c r="F151" s="13">
        <v>0</v>
      </c>
      <c r="G151" s="13">
        <v>0</v>
      </c>
      <c r="H151" s="13">
        <f t="shared" si="24"/>
        <v>0</v>
      </c>
      <c r="I151" s="13"/>
      <c r="J151" s="13">
        <v>0</v>
      </c>
      <c r="K151" s="13">
        <v>0</v>
      </c>
      <c r="L151" s="13">
        <v>0</v>
      </c>
      <c r="M151" s="13">
        <v>0</v>
      </c>
      <c r="N151" s="13">
        <f t="shared" si="21"/>
        <v>0</v>
      </c>
      <c r="O151" s="13">
        <v>4040</v>
      </c>
      <c r="P151" s="13">
        <v>4040</v>
      </c>
      <c r="Q151" s="13">
        <v>4040</v>
      </c>
      <c r="R151" s="13">
        <f t="shared" si="22"/>
        <v>0</v>
      </c>
      <c r="S151" s="3"/>
      <c r="T151" s="3"/>
    </row>
    <row r="152" spans="1:20" ht="31.5">
      <c r="A152" s="45" t="s">
        <v>269</v>
      </c>
      <c r="B152" s="28" t="s">
        <v>270</v>
      </c>
      <c r="C152" s="13">
        <v>46955.1</v>
      </c>
      <c r="D152" s="13">
        <v>46955.1</v>
      </c>
      <c r="E152" s="13">
        <v>46955.1</v>
      </c>
      <c r="F152" s="13">
        <v>46955.1</v>
      </c>
      <c r="G152" s="13">
        <v>46953.599999999999</v>
      </c>
      <c r="H152" s="13">
        <f t="shared" si="24"/>
        <v>-1.5</v>
      </c>
      <c r="I152" s="13" t="s">
        <v>271</v>
      </c>
      <c r="J152" s="13">
        <v>59852.5</v>
      </c>
      <c r="K152" s="13">
        <v>59852.5</v>
      </c>
      <c r="L152" s="13">
        <v>59852.5</v>
      </c>
      <c r="M152" s="13">
        <v>59852.5</v>
      </c>
      <c r="N152" s="13">
        <f t="shared" si="21"/>
        <v>0</v>
      </c>
      <c r="O152" s="13">
        <v>59852.5</v>
      </c>
      <c r="P152" s="13">
        <v>59852.5</v>
      </c>
      <c r="Q152" s="13">
        <v>59852.5</v>
      </c>
      <c r="R152" s="13">
        <f t="shared" si="22"/>
        <v>0</v>
      </c>
      <c r="S152" s="3"/>
      <c r="T152" s="3"/>
    </row>
    <row r="153" spans="1:20" ht="47.25">
      <c r="A153" s="8" t="s">
        <v>272</v>
      </c>
      <c r="B153" s="41" t="s">
        <v>273</v>
      </c>
      <c r="C153" s="13">
        <v>47500</v>
      </c>
      <c r="D153" s="13">
        <v>47500</v>
      </c>
      <c r="E153" s="13">
        <v>47500</v>
      </c>
      <c r="F153" s="13">
        <v>47500</v>
      </c>
      <c r="G153" s="13">
        <v>47500</v>
      </c>
      <c r="H153" s="13">
        <f t="shared" si="24"/>
        <v>0</v>
      </c>
      <c r="I153" s="13"/>
      <c r="J153" s="13">
        <v>40000</v>
      </c>
      <c r="K153" s="13">
        <v>40000</v>
      </c>
      <c r="L153" s="13">
        <v>40000</v>
      </c>
      <c r="M153" s="13">
        <v>40000</v>
      </c>
      <c r="N153" s="13">
        <f t="shared" si="21"/>
        <v>0</v>
      </c>
      <c r="O153" s="13">
        <v>40000</v>
      </c>
      <c r="P153" s="13">
        <v>40000</v>
      </c>
      <c r="Q153" s="13">
        <v>40000</v>
      </c>
      <c r="R153" s="13">
        <f t="shared" si="22"/>
        <v>0</v>
      </c>
      <c r="S153" s="3"/>
      <c r="T153" s="3"/>
    </row>
    <row r="154" spans="1:20" ht="56.25" customHeight="1">
      <c r="A154" s="8" t="s">
        <v>272</v>
      </c>
      <c r="B154" s="41" t="s">
        <v>274</v>
      </c>
      <c r="C154" s="13">
        <v>125478.1</v>
      </c>
      <c r="D154" s="13">
        <v>0</v>
      </c>
      <c r="E154" s="13">
        <v>0</v>
      </c>
      <c r="F154" s="13">
        <v>0</v>
      </c>
      <c r="G154" s="13">
        <v>0</v>
      </c>
      <c r="H154" s="13">
        <f t="shared" si="24"/>
        <v>0</v>
      </c>
      <c r="I154" s="13"/>
      <c r="J154" s="13">
        <v>66140</v>
      </c>
      <c r="K154" s="13">
        <v>0</v>
      </c>
      <c r="L154" s="13">
        <v>0</v>
      </c>
      <c r="M154" s="13">
        <v>0</v>
      </c>
      <c r="N154" s="13">
        <f t="shared" si="21"/>
        <v>0</v>
      </c>
      <c r="O154" s="13">
        <v>331315.40000000002</v>
      </c>
      <c r="P154" s="13">
        <v>0</v>
      </c>
      <c r="Q154" s="13">
        <v>0</v>
      </c>
      <c r="R154" s="13">
        <f t="shared" si="22"/>
        <v>0</v>
      </c>
      <c r="S154" s="3"/>
      <c r="T154" s="3"/>
    </row>
    <row r="155" spans="1:20" ht="63">
      <c r="A155" s="45" t="s">
        <v>275</v>
      </c>
      <c r="B155" s="17" t="s">
        <v>276</v>
      </c>
      <c r="C155" s="13">
        <v>6498</v>
      </c>
      <c r="D155" s="13">
        <v>6498</v>
      </c>
      <c r="E155" s="13">
        <v>6498</v>
      </c>
      <c r="F155" s="13">
        <v>6498</v>
      </c>
      <c r="G155" s="13">
        <v>0</v>
      </c>
      <c r="H155" s="13">
        <f t="shared" si="24"/>
        <v>-6498</v>
      </c>
      <c r="I155" s="13" t="s">
        <v>234</v>
      </c>
      <c r="J155" s="13">
        <v>3648</v>
      </c>
      <c r="K155" s="13">
        <v>3648</v>
      </c>
      <c r="L155" s="13">
        <v>3648</v>
      </c>
      <c r="M155" s="13">
        <v>3648</v>
      </c>
      <c r="N155" s="13">
        <f t="shared" si="21"/>
        <v>0</v>
      </c>
      <c r="O155" s="13">
        <v>8512</v>
      </c>
      <c r="P155" s="13">
        <v>8512</v>
      </c>
      <c r="Q155" s="13">
        <v>8512</v>
      </c>
      <c r="R155" s="13">
        <f t="shared" si="22"/>
        <v>0</v>
      </c>
      <c r="S155" s="3"/>
      <c r="T155" s="3"/>
    </row>
    <row r="156" spans="1:20" ht="31.5">
      <c r="A156" s="45" t="s">
        <v>275</v>
      </c>
      <c r="B156" s="17" t="s">
        <v>277</v>
      </c>
      <c r="C156" s="13">
        <v>0</v>
      </c>
      <c r="D156" s="13">
        <v>0</v>
      </c>
      <c r="E156" s="13">
        <v>0</v>
      </c>
      <c r="F156" s="13">
        <v>0</v>
      </c>
      <c r="G156" s="13">
        <v>0</v>
      </c>
      <c r="H156" s="13">
        <f t="shared" si="24"/>
        <v>0</v>
      </c>
      <c r="I156" s="13"/>
      <c r="J156" s="13">
        <v>859000</v>
      </c>
      <c r="K156" s="13">
        <v>859000</v>
      </c>
      <c r="L156" s="13">
        <v>859000</v>
      </c>
      <c r="M156" s="13">
        <v>859000</v>
      </c>
      <c r="N156" s="13">
        <f t="shared" si="21"/>
        <v>0</v>
      </c>
      <c r="O156" s="13">
        <v>0</v>
      </c>
      <c r="P156" s="13">
        <v>0</v>
      </c>
      <c r="Q156" s="13">
        <v>0</v>
      </c>
      <c r="R156" s="13">
        <f t="shared" si="22"/>
        <v>0</v>
      </c>
      <c r="S156" s="3"/>
      <c r="T156" s="3"/>
    </row>
    <row r="157" spans="1:20" ht="145.5" customHeight="1">
      <c r="A157" s="45" t="s">
        <v>275</v>
      </c>
      <c r="B157" s="17" t="s">
        <v>278</v>
      </c>
      <c r="C157" s="13">
        <v>36005.5</v>
      </c>
      <c r="D157" s="13">
        <v>36005.5</v>
      </c>
      <c r="E157" s="13">
        <v>55208.4</v>
      </c>
      <c r="F157" s="13">
        <v>55208.4</v>
      </c>
      <c r="G157" s="13">
        <v>54785.9</v>
      </c>
      <c r="H157" s="13">
        <f t="shared" si="24"/>
        <v>-422.5</v>
      </c>
      <c r="I157" s="13" t="s">
        <v>234</v>
      </c>
      <c r="J157" s="13">
        <v>72010.899999999994</v>
      </c>
      <c r="K157" s="13">
        <v>72010.899999999994</v>
      </c>
      <c r="L157" s="13">
        <v>72010.899999999994</v>
      </c>
      <c r="M157" s="13">
        <v>72010.899999999994</v>
      </c>
      <c r="N157" s="13">
        <f t="shared" si="21"/>
        <v>0</v>
      </c>
      <c r="O157" s="13">
        <v>72010.899999999994</v>
      </c>
      <c r="P157" s="13">
        <v>72010.899999999994</v>
      </c>
      <c r="Q157" s="13">
        <v>72010.899999999994</v>
      </c>
      <c r="R157" s="13">
        <f t="shared" si="22"/>
        <v>0</v>
      </c>
      <c r="S157" s="3"/>
      <c r="T157" s="3"/>
    </row>
    <row r="158" spans="1:20" ht="110.25">
      <c r="A158" s="45" t="s">
        <v>279</v>
      </c>
      <c r="B158" s="41" t="s">
        <v>280</v>
      </c>
      <c r="C158" s="13">
        <v>0</v>
      </c>
      <c r="D158" s="13">
        <v>0</v>
      </c>
      <c r="E158" s="13">
        <v>0</v>
      </c>
      <c r="F158" s="13">
        <v>0</v>
      </c>
      <c r="G158" s="13">
        <v>0</v>
      </c>
      <c r="H158" s="13">
        <f t="shared" si="24"/>
        <v>0</v>
      </c>
      <c r="I158" s="13"/>
      <c r="J158" s="13">
        <v>23255.8</v>
      </c>
      <c r="K158" s="13">
        <v>23255.8</v>
      </c>
      <c r="L158" s="13">
        <v>23255.8</v>
      </c>
      <c r="M158" s="13">
        <v>23255.8</v>
      </c>
      <c r="N158" s="13">
        <f t="shared" si="21"/>
        <v>0</v>
      </c>
      <c r="O158" s="13">
        <v>23255.8</v>
      </c>
      <c r="P158" s="13">
        <v>23255.8</v>
      </c>
      <c r="Q158" s="13">
        <v>23255.8</v>
      </c>
      <c r="R158" s="13">
        <f t="shared" si="22"/>
        <v>0</v>
      </c>
      <c r="S158" s="3"/>
      <c r="T158" s="3"/>
    </row>
    <row r="159" spans="1:20" ht="78.75">
      <c r="A159" s="45" t="s">
        <v>275</v>
      </c>
      <c r="B159" s="17" t="s">
        <v>281</v>
      </c>
      <c r="C159" s="13">
        <v>0</v>
      </c>
      <c r="D159" s="13">
        <v>0</v>
      </c>
      <c r="E159" s="13">
        <v>0</v>
      </c>
      <c r="F159" s="13">
        <v>0</v>
      </c>
      <c r="G159" s="13">
        <v>0</v>
      </c>
      <c r="H159" s="13">
        <f t="shared" si="24"/>
        <v>0</v>
      </c>
      <c r="I159" s="13"/>
      <c r="J159" s="13">
        <v>0</v>
      </c>
      <c r="K159" s="13">
        <v>0</v>
      </c>
      <c r="L159" s="13">
        <v>0</v>
      </c>
      <c r="M159" s="13">
        <v>0</v>
      </c>
      <c r="N159" s="13">
        <f t="shared" si="21"/>
        <v>0</v>
      </c>
      <c r="O159" s="13">
        <v>10000</v>
      </c>
      <c r="P159" s="13">
        <v>10000</v>
      </c>
      <c r="Q159" s="13">
        <v>10000</v>
      </c>
      <c r="R159" s="13">
        <f t="shared" si="22"/>
        <v>0</v>
      </c>
      <c r="S159" s="3"/>
      <c r="T159" s="3"/>
    </row>
    <row r="160" spans="1:20" ht="47.25">
      <c r="A160" s="45" t="s">
        <v>275</v>
      </c>
      <c r="B160" s="17" t="s">
        <v>282</v>
      </c>
      <c r="C160" s="13"/>
      <c r="D160" s="13"/>
      <c r="E160" s="13"/>
      <c r="F160" s="13">
        <v>0</v>
      </c>
      <c r="G160" s="13">
        <v>1701.4</v>
      </c>
      <c r="H160" s="13">
        <f t="shared" si="24"/>
        <v>1701.4</v>
      </c>
      <c r="I160" s="13" t="s">
        <v>234</v>
      </c>
      <c r="J160" s="13"/>
      <c r="K160" s="13"/>
      <c r="L160" s="13"/>
      <c r="M160" s="13"/>
      <c r="N160" s="13">
        <f t="shared" si="21"/>
        <v>0</v>
      </c>
      <c r="O160" s="13"/>
      <c r="P160" s="13"/>
      <c r="Q160" s="13"/>
      <c r="R160" s="13">
        <f t="shared" si="22"/>
        <v>0</v>
      </c>
      <c r="S160" s="3"/>
      <c r="T160" s="3"/>
    </row>
    <row r="161" spans="1:20" ht="47.25">
      <c r="A161" s="8" t="s">
        <v>283</v>
      </c>
      <c r="B161" s="17" t="s">
        <v>284</v>
      </c>
      <c r="C161" s="13">
        <v>19083</v>
      </c>
      <c r="D161" s="13">
        <v>19083</v>
      </c>
      <c r="E161" s="13">
        <v>19083</v>
      </c>
      <c r="F161" s="13">
        <f>19083+1701.4</f>
        <v>20784.400000000001</v>
      </c>
      <c r="G161" s="13">
        <v>22878.7</v>
      </c>
      <c r="H161" s="13">
        <f t="shared" si="24"/>
        <v>2094.2999999999993</v>
      </c>
      <c r="I161" s="13" t="s">
        <v>234</v>
      </c>
      <c r="J161" s="13">
        <v>19083</v>
      </c>
      <c r="K161" s="13">
        <v>19083</v>
      </c>
      <c r="L161" s="13">
        <v>19083</v>
      </c>
      <c r="M161" s="13">
        <v>19083</v>
      </c>
      <c r="N161" s="13">
        <f t="shared" si="21"/>
        <v>0</v>
      </c>
      <c r="O161" s="13">
        <v>19083</v>
      </c>
      <c r="P161" s="13">
        <v>19083</v>
      </c>
      <c r="Q161" s="13">
        <v>19083</v>
      </c>
      <c r="R161" s="13">
        <f t="shared" si="22"/>
        <v>0</v>
      </c>
      <c r="S161" s="3"/>
      <c r="T161" s="3"/>
    </row>
    <row r="162" spans="1:20" ht="47.25">
      <c r="A162" s="8" t="s">
        <v>285</v>
      </c>
      <c r="B162" s="41" t="s">
        <v>286</v>
      </c>
      <c r="C162" s="13">
        <v>1584.9</v>
      </c>
      <c r="D162" s="13">
        <v>1584.9</v>
      </c>
      <c r="E162" s="13">
        <v>1584.9</v>
      </c>
      <c r="F162" s="13">
        <v>1584.9</v>
      </c>
      <c r="G162" s="13">
        <v>1584.9</v>
      </c>
      <c r="H162" s="13">
        <f t="shared" si="24"/>
        <v>0</v>
      </c>
      <c r="I162" s="13"/>
      <c r="J162" s="13">
        <v>1584.9</v>
      </c>
      <c r="K162" s="13">
        <v>1584.9</v>
      </c>
      <c r="L162" s="13">
        <v>1584.9</v>
      </c>
      <c r="M162" s="13">
        <v>1584.9</v>
      </c>
      <c r="N162" s="13">
        <f t="shared" si="21"/>
        <v>0</v>
      </c>
      <c r="O162" s="13">
        <v>1584.9</v>
      </c>
      <c r="P162" s="13">
        <v>1584.9</v>
      </c>
      <c r="Q162" s="13">
        <v>1584.9</v>
      </c>
      <c r="R162" s="13">
        <f t="shared" si="22"/>
        <v>0</v>
      </c>
      <c r="S162" s="3"/>
      <c r="T162" s="3"/>
    </row>
    <row r="163" spans="1:20" ht="63">
      <c r="A163" s="8" t="s">
        <v>285</v>
      </c>
      <c r="B163" s="41" t="s">
        <v>287</v>
      </c>
      <c r="C163" s="13">
        <v>424.5</v>
      </c>
      <c r="D163" s="13">
        <v>424.5</v>
      </c>
      <c r="E163" s="13">
        <v>424.5</v>
      </c>
      <c r="F163" s="13">
        <v>424.5</v>
      </c>
      <c r="G163" s="13">
        <v>424.5</v>
      </c>
      <c r="H163" s="13">
        <f t="shared" si="24"/>
        <v>0</v>
      </c>
      <c r="I163" s="13"/>
      <c r="J163" s="13">
        <v>424.5</v>
      </c>
      <c r="K163" s="13">
        <v>424.5</v>
      </c>
      <c r="L163" s="13">
        <v>424.5</v>
      </c>
      <c r="M163" s="13">
        <v>424.5</v>
      </c>
      <c r="N163" s="13">
        <f t="shared" si="21"/>
        <v>0</v>
      </c>
      <c r="O163" s="13">
        <v>424.5</v>
      </c>
      <c r="P163" s="13">
        <v>424.5</v>
      </c>
      <c r="Q163" s="13">
        <v>424.5</v>
      </c>
      <c r="R163" s="13">
        <f t="shared" si="22"/>
        <v>0</v>
      </c>
      <c r="S163" s="3"/>
      <c r="T163" s="3"/>
    </row>
    <row r="164" spans="1:20" ht="63">
      <c r="A164" s="8" t="s">
        <v>285</v>
      </c>
      <c r="B164" s="41" t="s">
        <v>288</v>
      </c>
      <c r="C164" s="13">
        <v>527.29999999999995</v>
      </c>
      <c r="D164" s="13">
        <v>527.29999999999995</v>
      </c>
      <c r="E164" s="13">
        <v>527.29999999999995</v>
      </c>
      <c r="F164" s="13">
        <v>527.29999999999995</v>
      </c>
      <c r="G164" s="13">
        <v>527.29999999999995</v>
      </c>
      <c r="H164" s="13">
        <f t="shared" si="24"/>
        <v>0</v>
      </c>
      <c r="I164" s="13"/>
      <c r="J164" s="13">
        <v>527.20000000000005</v>
      </c>
      <c r="K164" s="13">
        <v>527.20000000000005</v>
      </c>
      <c r="L164" s="13">
        <v>527.20000000000005</v>
      </c>
      <c r="M164" s="13">
        <v>527.20000000000005</v>
      </c>
      <c r="N164" s="13">
        <f t="shared" si="21"/>
        <v>0</v>
      </c>
      <c r="O164" s="13">
        <v>528</v>
      </c>
      <c r="P164" s="13">
        <v>528</v>
      </c>
      <c r="Q164" s="13">
        <v>528</v>
      </c>
      <c r="R164" s="13">
        <f t="shared" si="22"/>
        <v>0</v>
      </c>
      <c r="S164" s="3"/>
      <c r="T164" s="3"/>
    </row>
    <row r="165" spans="1:20" ht="63">
      <c r="A165" s="8" t="s">
        <v>285</v>
      </c>
      <c r="B165" s="17" t="s">
        <v>289</v>
      </c>
      <c r="C165" s="13">
        <v>3000</v>
      </c>
      <c r="D165" s="13">
        <v>0</v>
      </c>
      <c r="E165" s="13">
        <v>0</v>
      </c>
      <c r="F165" s="13">
        <v>0</v>
      </c>
      <c r="G165" s="13">
        <v>0</v>
      </c>
      <c r="H165" s="13">
        <f t="shared" si="24"/>
        <v>0</v>
      </c>
      <c r="I165" s="13"/>
      <c r="J165" s="13">
        <v>3000</v>
      </c>
      <c r="K165" s="13">
        <v>0</v>
      </c>
      <c r="L165" s="13">
        <v>0</v>
      </c>
      <c r="M165" s="13">
        <v>0</v>
      </c>
      <c r="N165" s="13">
        <f t="shared" si="21"/>
        <v>0</v>
      </c>
      <c r="O165" s="13">
        <v>3000</v>
      </c>
      <c r="P165" s="13">
        <v>0</v>
      </c>
      <c r="Q165" s="13">
        <v>0</v>
      </c>
      <c r="R165" s="13">
        <f t="shared" si="22"/>
        <v>0</v>
      </c>
      <c r="S165" s="3"/>
      <c r="T165" s="3"/>
    </row>
    <row r="166" spans="1:20" ht="63">
      <c r="A166" s="8" t="s">
        <v>285</v>
      </c>
      <c r="B166" s="17" t="s">
        <v>290</v>
      </c>
      <c r="C166" s="13">
        <v>528.29999999999995</v>
      </c>
      <c r="D166" s="13">
        <v>528.29999999999995</v>
      </c>
      <c r="E166" s="13">
        <v>528.29999999999995</v>
      </c>
      <c r="F166" s="13">
        <v>528.29999999999995</v>
      </c>
      <c r="G166" s="13">
        <v>528.29999999999995</v>
      </c>
      <c r="H166" s="13">
        <f t="shared" si="24"/>
        <v>0</v>
      </c>
      <c r="I166" s="13" t="s">
        <v>234</v>
      </c>
      <c r="J166" s="13">
        <v>528.29999999999995</v>
      </c>
      <c r="K166" s="13">
        <v>528.29999999999995</v>
      </c>
      <c r="L166" s="13">
        <v>528.29999999999995</v>
      </c>
      <c r="M166" s="13">
        <v>528.29999999999995</v>
      </c>
      <c r="N166" s="13">
        <f t="shared" si="21"/>
        <v>0</v>
      </c>
      <c r="O166" s="13">
        <v>528.29999999999995</v>
      </c>
      <c r="P166" s="13">
        <v>528.29999999999995</v>
      </c>
      <c r="Q166" s="13">
        <v>528.29999999999995</v>
      </c>
      <c r="R166" s="13">
        <f t="shared" si="22"/>
        <v>0</v>
      </c>
      <c r="S166" s="3"/>
      <c r="T166" s="3"/>
    </row>
    <row r="167" spans="1:20" ht="47.25">
      <c r="A167" s="8" t="s">
        <v>285</v>
      </c>
      <c r="B167" s="17" t="s">
        <v>291</v>
      </c>
      <c r="C167" s="13">
        <v>3725.7</v>
      </c>
      <c r="D167" s="13">
        <v>3725.7</v>
      </c>
      <c r="E167" s="13">
        <v>3725.7</v>
      </c>
      <c r="F167" s="13">
        <v>1100</v>
      </c>
      <c r="G167" s="13">
        <v>1100</v>
      </c>
      <c r="H167" s="13">
        <f t="shared" si="24"/>
        <v>0</v>
      </c>
      <c r="I167" s="13"/>
      <c r="J167" s="13">
        <v>1637</v>
      </c>
      <c r="K167" s="13">
        <v>1637</v>
      </c>
      <c r="L167" s="13">
        <v>1637</v>
      </c>
      <c r="M167" s="13">
        <v>1637</v>
      </c>
      <c r="N167" s="13">
        <f t="shared" si="21"/>
        <v>0</v>
      </c>
      <c r="O167" s="13">
        <v>1637</v>
      </c>
      <c r="P167" s="13">
        <v>1637</v>
      </c>
      <c r="Q167" s="13">
        <v>1637</v>
      </c>
      <c r="R167" s="13">
        <f t="shared" si="22"/>
        <v>0</v>
      </c>
      <c r="S167" s="3"/>
      <c r="T167" s="3"/>
    </row>
    <row r="168" spans="1:20" ht="78.75">
      <c r="A168" s="45" t="s">
        <v>285</v>
      </c>
      <c r="B168" s="17" t="s">
        <v>292</v>
      </c>
      <c r="C168" s="13">
        <v>3385.7</v>
      </c>
      <c r="D168" s="13">
        <v>3385.7</v>
      </c>
      <c r="E168" s="13">
        <v>3385.7</v>
      </c>
      <c r="F168" s="13">
        <v>3385.7</v>
      </c>
      <c r="G168" s="13">
        <v>3385.7</v>
      </c>
      <c r="H168" s="13">
        <f t="shared" si="24"/>
        <v>0</v>
      </c>
      <c r="I168" s="13"/>
      <c r="J168" s="13">
        <v>7938</v>
      </c>
      <c r="K168" s="13">
        <v>7938</v>
      </c>
      <c r="L168" s="13">
        <v>7938</v>
      </c>
      <c r="M168" s="13">
        <v>7938</v>
      </c>
      <c r="N168" s="13">
        <f t="shared" si="21"/>
        <v>0</v>
      </c>
      <c r="O168" s="13">
        <v>7938</v>
      </c>
      <c r="P168" s="13">
        <v>7938</v>
      </c>
      <c r="Q168" s="13">
        <v>7938</v>
      </c>
      <c r="R168" s="13">
        <f t="shared" si="22"/>
        <v>0</v>
      </c>
      <c r="S168" s="3"/>
      <c r="T168" s="3"/>
    </row>
    <row r="169" spans="1:20" ht="47.25">
      <c r="A169" s="45" t="s">
        <v>285</v>
      </c>
      <c r="B169" s="17" t="s">
        <v>293</v>
      </c>
      <c r="C169" s="13">
        <v>0</v>
      </c>
      <c r="D169" s="13">
        <v>0</v>
      </c>
      <c r="E169" s="13">
        <v>0</v>
      </c>
      <c r="F169" s="13">
        <v>0</v>
      </c>
      <c r="G169" s="13">
        <v>0</v>
      </c>
      <c r="H169" s="13">
        <f t="shared" si="24"/>
        <v>0</v>
      </c>
      <c r="I169" s="13"/>
      <c r="J169" s="13">
        <v>170</v>
      </c>
      <c r="K169" s="13">
        <v>170</v>
      </c>
      <c r="L169" s="13">
        <v>170</v>
      </c>
      <c r="M169" s="13">
        <v>170</v>
      </c>
      <c r="N169" s="13">
        <f t="shared" si="21"/>
        <v>0</v>
      </c>
      <c r="O169" s="13">
        <v>170</v>
      </c>
      <c r="P169" s="13">
        <v>170</v>
      </c>
      <c r="Q169" s="13">
        <v>170</v>
      </c>
      <c r="R169" s="13">
        <f t="shared" si="22"/>
        <v>0</v>
      </c>
      <c r="S169" s="3"/>
      <c r="T169" s="3"/>
    </row>
    <row r="170" spans="1:20" ht="31.5">
      <c r="A170" s="45" t="s">
        <v>294</v>
      </c>
      <c r="B170" s="17" t="s">
        <v>295</v>
      </c>
      <c r="C170" s="13">
        <v>20695.2</v>
      </c>
      <c r="D170" s="13">
        <v>20695.2</v>
      </c>
      <c r="E170" s="13">
        <v>20695.2</v>
      </c>
      <c r="F170" s="13">
        <v>20695.2</v>
      </c>
      <c r="G170" s="13">
        <v>17370.5</v>
      </c>
      <c r="H170" s="13">
        <f t="shared" si="24"/>
        <v>-3324.7000000000007</v>
      </c>
      <c r="I170" s="13" t="s">
        <v>234</v>
      </c>
      <c r="J170" s="13">
        <v>20695.2</v>
      </c>
      <c r="K170" s="13">
        <v>20695.2</v>
      </c>
      <c r="L170" s="13">
        <v>20695.2</v>
      </c>
      <c r="M170" s="13">
        <v>20695.2</v>
      </c>
      <c r="N170" s="13">
        <f t="shared" si="21"/>
        <v>0</v>
      </c>
      <c r="O170" s="13">
        <v>20695.2</v>
      </c>
      <c r="P170" s="13">
        <v>20695.2</v>
      </c>
      <c r="Q170" s="13">
        <v>20695.2</v>
      </c>
      <c r="R170" s="13">
        <f t="shared" si="22"/>
        <v>0</v>
      </c>
      <c r="S170" s="3"/>
      <c r="T170" s="3"/>
    </row>
    <row r="171" spans="1:20" ht="94.5">
      <c r="A171" s="45" t="s">
        <v>294</v>
      </c>
      <c r="B171" s="17" t="s">
        <v>296</v>
      </c>
      <c r="C171" s="13">
        <v>0</v>
      </c>
      <c r="D171" s="13">
        <v>0</v>
      </c>
      <c r="E171" s="13">
        <v>0</v>
      </c>
      <c r="F171" s="13">
        <v>0</v>
      </c>
      <c r="G171" s="13">
        <v>0</v>
      </c>
      <c r="H171" s="13">
        <f t="shared" si="24"/>
        <v>0</v>
      </c>
      <c r="I171" s="13"/>
      <c r="J171" s="13">
        <v>0</v>
      </c>
      <c r="K171" s="13">
        <v>0</v>
      </c>
      <c r="L171" s="13">
        <v>0</v>
      </c>
      <c r="M171" s="13">
        <v>0</v>
      </c>
      <c r="N171" s="13">
        <f t="shared" si="21"/>
        <v>0</v>
      </c>
      <c r="O171" s="13">
        <v>0</v>
      </c>
      <c r="P171" s="13">
        <v>0</v>
      </c>
      <c r="Q171" s="13">
        <v>0</v>
      </c>
      <c r="R171" s="13">
        <f t="shared" si="22"/>
        <v>0</v>
      </c>
      <c r="S171" s="3"/>
      <c r="T171" s="3"/>
    </row>
    <row r="172" spans="1:20" ht="63">
      <c r="A172" s="45" t="s">
        <v>294</v>
      </c>
      <c r="B172" s="17" t="s">
        <v>297</v>
      </c>
      <c r="C172" s="13">
        <v>1081.9000000000001</v>
      </c>
      <c r="D172" s="13">
        <v>1081.9000000000001</v>
      </c>
      <c r="E172" s="13">
        <v>1081.9000000000001</v>
      </c>
      <c r="F172" s="13">
        <v>1081.9000000000001</v>
      </c>
      <c r="G172" s="13">
        <v>1081.9000000000001</v>
      </c>
      <c r="H172" s="13">
        <f t="shared" si="24"/>
        <v>0</v>
      </c>
      <c r="I172" s="13"/>
      <c r="J172" s="13">
        <v>1081.9000000000001</v>
      </c>
      <c r="K172" s="13">
        <v>1081.9000000000001</v>
      </c>
      <c r="L172" s="13">
        <v>1081.9000000000001</v>
      </c>
      <c r="M172" s="13">
        <v>1081.9000000000001</v>
      </c>
      <c r="N172" s="13">
        <f t="shared" si="21"/>
        <v>0</v>
      </c>
      <c r="O172" s="13">
        <v>1081.9000000000001</v>
      </c>
      <c r="P172" s="13">
        <v>1081.9000000000001</v>
      </c>
      <c r="Q172" s="13">
        <v>1081.9000000000001</v>
      </c>
      <c r="R172" s="13">
        <f t="shared" si="22"/>
        <v>0</v>
      </c>
      <c r="S172" s="3"/>
      <c r="T172" s="3"/>
    </row>
    <row r="173" spans="1:20" ht="84" customHeight="1">
      <c r="A173" s="45" t="s">
        <v>294</v>
      </c>
      <c r="B173" s="17" t="s">
        <v>298</v>
      </c>
      <c r="C173" s="13">
        <v>59573.2</v>
      </c>
      <c r="D173" s="13">
        <v>59573.2</v>
      </c>
      <c r="E173" s="13">
        <v>0</v>
      </c>
      <c r="F173" s="13">
        <v>0</v>
      </c>
      <c r="G173" s="13">
        <v>0</v>
      </c>
      <c r="H173" s="13">
        <f t="shared" si="24"/>
        <v>0</v>
      </c>
      <c r="I173" s="13"/>
      <c r="J173" s="13">
        <v>12318.7</v>
      </c>
      <c r="K173" s="13">
        <v>12318.7</v>
      </c>
      <c r="L173" s="13">
        <v>0</v>
      </c>
      <c r="M173" s="13">
        <v>0</v>
      </c>
      <c r="N173" s="13">
        <f t="shared" si="21"/>
        <v>0</v>
      </c>
      <c r="O173" s="13">
        <v>0</v>
      </c>
      <c r="P173" s="13">
        <v>0</v>
      </c>
      <c r="Q173" s="13">
        <v>0</v>
      </c>
      <c r="R173" s="13">
        <f t="shared" si="22"/>
        <v>0</v>
      </c>
      <c r="S173" s="3"/>
      <c r="T173" s="3"/>
    </row>
    <row r="174" spans="1:20" ht="78.75">
      <c r="A174" s="45" t="s">
        <v>294</v>
      </c>
      <c r="B174" s="17" t="s">
        <v>299</v>
      </c>
      <c r="C174" s="13">
        <v>0</v>
      </c>
      <c r="D174" s="13">
        <v>0</v>
      </c>
      <c r="E174" s="13">
        <v>0</v>
      </c>
      <c r="F174" s="13">
        <v>0</v>
      </c>
      <c r="G174" s="13">
        <v>0</v>
      </c>
      <c r="H174" s="13">
        <f t="shared" si="24"/>
        <v>0</v>
      </c>
      <c r="I174" s="13"/>
      <c r="J174" s="13">
        <v>1568.7</v>
      </c>
      <c r="K174" s="13">
        <v>1568.7</v>
      </c>
      <c r="L174" s="13">
        <v>1568.7</v>
      </c>
      <c r="M174" s="13">
        <v>1568.7</v>
      </c>
      <c r="N174" s="13">
        <f t="shared" si="21"/>
        <v>0</v>
      </c>
      <c r="O174" s="13">
        <v>0</v>
      </c>
      <c r="P174" s="13">
        <v>0</v>
      </c>
      <c r="Q174" s="13">
        <v>0</v>
      </c>
      <c r="R174" s="13">
        <f t="shared" si="22"/>
        <v>0</v>
      </c>
      <c r="S174" s="3"/>
      <c r="T174" s="3"/>
    </row>
    <row r="175" spans="1:20" ht="47.25">
      <c r="A175" s="45" t="s">
        <v>294</v>
      </c>
      <c r="B175" s="17" t="s">
        <v>300</v>
      </c>
      <c r="C175" s="13">
        <v>0</v>
      </c>
      <c r="D175" s="13">
        <v>0</v>
      </c>
      <c r="E175" s="13">
        <v>0</v>
      </c>
      <c r="F175" s="13">
        <v>0</v>
      </c>
      <c r="G175" s="13">
        <v>0</v>
      </c>
      <c r="H175" s="13">
        <f t="shared" si="24"/>
        <v>0</v>
      </c>
      <c r="I175" s="13"/>
      <c r="J175" s="13">
        <v>5200.2</v>
      </c>
      <c r="K175" s="13">
        <v>5200.2</v>
      </c>
      <c r="L175" s="13">
        <v>5200.2</v>
      </c>
      <c r="M175" s="13">
        <v>5200.2</v>
      </c>
      <c r="N175" s="13">
        <f t="shared" si="21"/>
        <v>0</v>
      </c>
      <c r="O175" s="13">
        <v>5200.2</v>
      </c>
      <c r="P175" s="13">
        <v>5200.2</v>
      </c>
      <c r="Q175" s="13">
        <v>5200.2</v>
      </c>
      <c r="R175" s="13">
        <f t="shared" si="22"/>
        <v>0</v>
      </c>
      <c r="S175" s="3"/>
      <c r="T175" s="3"/>
    </row>
    <row r="176" spans="1:20" ht="47.25">
      <c r="A176" s="45" t="s">
        <v>294</v>
      </c>
      <c r="B176" s="17" t="s">
        <v>301</v>
      </c>
      <c r="C176" s="13">
        <v>0</v>
      </c>
      <c r="D176" s="13">
        <v>0</v>
      </c>
      <c r="E176" s="13">
        <v>0</v>
      </c>
      <c r="F176" s="13">
        <v>0</v>
      </c>
      <c r="G176" s="13">
        <v>0</v>
      </c>
      <c r="H176" s="13">
        <f t="shared" si="24"/>
        <v>0</v>
      </c>
      <c r="I176" s="13"/>
      <c r="J176" s="13">
        <v>5060.8999999999996</v>
      </c>
      <c r="K176" s="13">
        <v>5060.8999999999996</v>
      </c>
      <c r="L176" s="13">
        <v>5060.8999999999996</v>
      </c>
      <c r="M176" s="13">
        <v>5060.8999999999996</v>
      </c>
      <c r="N176" s="13">
        <f t="shared" si="21"/>
        <v>0</v>
      </c>
      <c r="O176" s="13">
        <v>5060.8999999999996</v>
      </c>
      <c r="P176" s="13">
        <v>5060.8999999999996</v>
      </c>
      <c r="Q176" s="13">
        <v>5060.8999999999996</v>
      </c>
      <c r="R176" s="13">
        <f t="shared" si="22"/>
        <v>0</v>
      </c>
      <c r="S176" s="3"/>
      <c r="T176" s="3"/>
    </row>
    <row r="177" spans="1:20" ht="47.25">
      <c r="A177" s="45" t="s">
        <v>294</v>
      </c>
      <c r="B177" s="17" t="s">
        <v>302</v>
      </c>
      <c r="C177" s="13">
        <v>0</v>
      </c>
      <c r="D177" s="13">
        <v>0</v>
      </c>
      <c r="E177" s="13">
        <v>0</v>
      </c>
      <c r="F177" s="13">
        <v>0</v>
      </c>
      <c r="G177" s="13">
        <v>0</v>
      </c>
      <c r="H177" s="13">
        <f t="shared" si="24"/>
        <v>0</v>
      </c>
      <c r="I177" s="13"/>
      <c r="J177" s="13">
        <v>960.5</v>
      </c>
      <c r="K177" s="13">
        <v>960.5</v>
      </c>
      <c r="L177" s="13">
        <v>960.5</v>
      </c>
      <c r="M177" s="13">
        <v>960.5</v>
      </c>
      <c r="N177" s="13">
        <f t="shared" si="21"/>
        <v>0</v>
      </c>
      <c r="O177" s="13">
        <v>960.5</v>
      </c>
      <c r="P177" s="13">
        <v>960.5</v>
      </c>
      <c r="Q177" s="13">
        <v>960.5</v>
      </c>
      <c r="R177" s="13">
        <f t="shared" si="22"/>
        <v>0</v>
      </c>
      <c r="S177" s="3"/>
      <c r="T177" s="3"/>
    </row>
    <row r="178" spans="1:20" ht="57.75" customHeight="1">
      <c r="A178" s="45" t="s">
        <v>294</v>
      </c>
      <c r="B178" s="17" t="s">
        <v>303</v>
      </c>
      <c r="C178" s="13">
        <v>1562.2</v>
      </c>
      <c r="D178" s="13">
        <v>1562.2</v>
      </c>
      <c r="E178" s="13">
        <v>1562.2</v>
      </c>
      <c r="F178" s="13">
        <v>1562.2</v>
      </c>
      <c r="G178" s="13">
        <v>1071.5999999999999</v>
      </c>
      <c r="H178" s="13">
        <f t="shared" si="24"/>
        <v>-490.60000000000014</v>
      </c>
      <c r="I178" s="13" t="s">
        <v>234</v>
      </c>
      <c r="J178" s="13">
        <v>1562.2</v>
      </c>
      <c r="K178" s="13">
        <v>1562.2</v>
      </c>
      <c r="L178" s="13">
        <v>1562.2</v>
      </c>
      <c r="M178" s="13">
        <v>1562.2</v>
      </c>
      <c r="N178" s="13">
        <f t="shared" si="21"/>
        <v>0</v>
      </c>
      <c r="O178" s="13">
        <v>1562.2</v>
      </c>
      <c r="P178" s="13">
        <v>1562.2</v>
      </c>
      <c r="Q178" s="13">
        <v>1562.2</v>
      </c>
      <c r="R178" s="13">
        <f t="shared" si="22"/>
        <v>0</v>
      </c>
      <c r="S178" s="3"/>
      <c r="T178" s="3"/>
    </row>
    <row r="179" spans="1:20" ht="63">
      <c r="A179" s="42" t="s">
        <v>294</v>
      </c>
      <c r="B179" s="46" t="s">
        <v>304</v>
      </c>
      <c r="C179" s="13">
        <v>12367.5</v>
      </c>
      <c r="D179" s="13">
        <v>12367.5</v>
      </c>
      <c r="E179" s="13">
        <v>12367.5</v>
      </c>
      <c r="F179" s="13">
        <v>12367.5</v>
      </c>
      <c r="G179" s="13">
        <v>12367.5</v>
      </c>
      <c r="H179" s="13">
        <f t="shared" si="24"/>
        <v>0</v>
      </c>
      <c r="I179" s="13"/>
      <c r="J179" s="13">
        <v>12245.1</v>
      </c>
      <c r="K179" s="13">
        <v>12245.1</v>
      </c>
      <c r="L179" s="13">
        <v>12245.1</v>
      </c>
      <c r="M179" s="13">
        <v>12245.1</v>
      </c>
      <c r="N179" s="13">
        <f t="shared" si="21"/>
        <v>0</v>
      </c>
      <c r="O179" s="13">
        <v>12245.1</v>
      </c>
      <c r="P179" s="13">
        <v>12245.1</v>
      </c>
      <c r="Q179" s="13">
        <v>12245.1</v>
      </c>
      <c r="R179" s="13">
        <f t="shared" si="22"/>
        <v>0</v>
      </c>
      <c r="S179" s="3"/>
      <c r="T179" s="3"/>
    </row>
    <row r="180" spans="1:20" ht="89.25" customHeight="1">
      <c r="A180" s="45" t="s">
        <v>305</v>
      </c>
      <c r="B180" s="17" t="s">
        <v>306</v>
      </c>
      <c r="C180" s="13">
        <v>5973.1</v>
      </c>
      <c r="D180" s="13">
        <v>5973.1</v>
      </c>
      <c r="E180" s="13">
        <v>5973.1</v>
      </c>
      <c r="F180" s="13">
        <v>5973.1</v>
      </c>
      <c r="G180" s="13">
        <v>5973.1</v>
      </c>
      <c r="H180" s="13">
        <f t="shared" si="24"/>
        <v>0</v>
      </c>
      <c r="I180" s="13"/>
      <c r="J180" s="13">
        <v>5973.1</v>
      </c>
      <c r="K180" s="13">
        <v>5973.1</v>
      </c>
      <c r="L180" s="13">
        <v>5973.1</v>
      </c>
      <c r="M180" s="13">
        <v>5973.1</v>
      </c>
      <c r="N180" s="13">
        <f t="shared" si="21"/>
        <v>0</v>
      </c>
      <c r="O180" s="13">
        <v>5973.1</v>
      </c>
      <c r="P180" s="13">
        <v>5973.1</v>
      </c>
      <c r="Q180" s="13">
        <v>5973.1</v>
      </c>
      <c r="R180" s="13">
        <f t="shared" si="22"/>
        <v>0</v>
      </c>
      <c r="S180" s="3"/>
      <c r="T180" s="3"/>
    </row>
    <row r="181" spans="1:20" ht="31.5">
      <c r="A181" s="45" t="s">
        <v>294</v>
      </c>
      <c r="B181" s="17" t="s">
        <v>307</v>
      </c>
      <c r="C181" s="13">
        <v>284</v>
      </c>
      <c r="D181" s="13">
        <v>284</v>
      </c>
      <c r="E181" s="13">
        <v>284</v>
      </c>
      <c r="F181" s="13">
        <v>284</v>
      </c>
      <c r="G181" s="13">
        <v>284</v>
      </c>
      <c r="H181" s="13">
        <f t="shared" si="24"/>
        <v>0</v>
      </c>
      <c r="I181" s="13"/>
      <c r="J181" s="13">
        <v>284</v>
      </c>
      <c r="K181" s="13">
        <v>284</v>
      </c>
      <c r="L181" s="13">
        <v>284</v>
      </c>
      <c r="M181" s="13">
        <v>284</v>
      </c>
      <c r="N181" s="13">
        <f t="shared" si="21"/>
        <v>0</v>
      </c>
      <c r="O181" s="13">
        <v>284</v>
      </c>
      <c r="P181" s="13">
        <v>284</v>
      </c>
      <c r="Q181" s="13">
        <v>284</v>
      </c>
      <c r="R181" s="13">
        <f t="shared" si="22"/>
        <v>0</v>
      </c>
      <c r="S181" s="3"/>
      <c r="T181" s="3"/>
    </row>
    <row r="182" spans="1:20" ht="31.5">
      <c r="A182" s="42" t="s">
        <v>294</v>
      </c>
      <c r="B182" s="41" t="s">
        <v>308</v>
      </c>
      <c r="C182" s="13">
        <v>1786.1</v>
      </c>
      <c r="D182" s="13">
        <v>1786.1</v>
      </c>
      <c r="E182" s="13">
        <v>1786.1</v>
      </c>
      <c r="F182" s="13">
        <v>1786.1</v>
      </c>
      <c r="G182" s="13">
        <v>1786.1</v>
      </c>
      <c r="H182" s="13">
        <f t="shared" si="24"/>
        <v>0</v>
      </c>
      <c r="I182" s="13"/>
      <c r="J182" s="13">
        <v>1786.1</v>
      </c>
      <c r="K182" s="13">
        <v>1786.1</v>
      </c>
      <c r="L182" s="13">
        <v>1786.1</v>
      </c>
      <c r="M182" s="13">
        <v>1786.1</v>
      </c>
      <c r="N182" s="13">
        <f t="shared" si="21"/>
        <v>0</v>
      </c>
      <c r="O182" s="13">
        <v>1786.1</v>
      </c>
      <c r="P182" s="13">
        <v>1786.1</v>
      </c>
      <c r="Q182" s="13">
        <v>1786.1</v>
      </c>
      <c r="R182" s="13">
        <f t="shared" si="22"/>
        <v>0</v>
      </c>
      <c r="S182" s="3"/>
      <c r="T182" s="3"/>
    </row>
    <row r="183" spans="1:20">
      <c r="A183" s="47" t="s">
        <v>309</v>
      </c>
      <c r="B183" s="46" t="s">
        <v>310</v>
      </c>
      <c r="C183" s="48">
        <v>0</v>
      </c>
      <c r="D183" s="48">
        <v>0</v>
      </c>
      <c r="E183" s="13">
        <v>0</v>
      </c>
      <c r="F183" s="13">
        <v>5851.7</v>
      </c>
      <c r="G183" s="13">
        <v>5851.6</v>
      </c>
      <c r="H183" s="13">
        <f t="shared" si="24"/>
        <v>-9.9999999999454303E-2</v>
      </c>
      <c r="I183" s="13"/>
      <c r="J183" s="13"/>
      <c r="K183" s="13"/>
      <c r="L183" s="13"/>
      <c r="M183" s="13"/>
      <c r="N183" s="13">
        <f t="shared" si="21"/>
        <v>0</v>
      </c>
      <c r="O183" s="13"/>
      <c r="P183" s="13"/>
      <c r="Q183" s="13"/>
      <c r="R183" s="13">
        <f t="shared" si="22"/>
        <v>0</v>
      </c>
      <c r="S183" s="3"/>
      <c r="T183" s="3"/>
    </row>
    <row r="184" spans="1:20" ht="31.5">
      <c r="A184" s="10" t="s">
        <v>311</v>
      </c>
      <c r="B184" s="11" t="s">
        <v>312</v>
      </c>
      <c r="C184" s="12">
        <f t="shared" ref="C184:Q184" si="25">SUM(C185:C225)</f>
        <v>2734392.1000000006</v>
      </c>
      <c r="D184" s="12">
        <f t="shared" si="25"/>
        <v>2734392.1</v>
      </c>
      <c r="E184" s="12">
        <f t="shared" si="25"/>
        <v>2736317.7999999993</v>
      </c>
      <c r="F184" s="12">
        <f t="shared" si="25"/>
        <v>2736317.7999999993</v>
      </c>
      <c r="G184" s="12">
        <f t="shared" si="25"/>
        <v>2826643.8</v>
      </c>
      <c r="H184" s="13">
        <f t="shared" si="24"/>
        <v>90326.000000000466</v>
      </c>
      <c r="I184" s="12"/>
      <c r="J184" s="12">
        <f t="shared" si="25"/>
        <v>2783125.9000000004</v>
      </c>
      <c r="K184" s="12">
        <f t="shared" si="25"/>
        <v>2783125.9000000004</v>
      </c>
      <c r="L184" s="12">
        <f t="shared" si="25"/>
        <v>2783125.9000000004</v>
      </c>
      <c r="M184" s="12">
        <f t="shared" si="25"/>
        <v>2783125.9000000004</v>
      </c>
      <c r="N184" s="13">
        <f t="shared" si="21"/>
        <v>0</v>
      </c>
      <c r="O184" s="12">
        <f t="shared" si="25"/>
        <v>2838051.2</v>
      </c>
      <c r="P184" s="12">
        <f t="shared" si="25"/>
        <v>2838051.2</v>
      </c>
      <c r="Q184" s="12">
        <f t="shared" si="25"/>
        <v>2838051.2</v>
      </c>
      <c r="R184" s="13">
        <f t="shared" si="22"/>
        <v>0</v>
      </c>
      <c r="S184" s="3"/>
      <c r="T184" s="3"/>
    </row>
    <row r="185" spans="1:20" ht="47.25">
      <c r="A185" s="8" t="s">
        <v>313</v>
      </c>
      <c r="B185" s="17" t="s">
        <v>314</v>
      </c>
      <c r="C185" s="13">
        <v>9753.2999999999993</v>
      </c>
      <c r="D185" s="13">
        <v>9753.2999999999993</v>
      </c>
      <c r="E185" s="13">
        <v>9753.2999999999993</v>
      </c>
      <c r="F185" s="13">
        <v>9753.2999999999993</v>
      </c>
      <c r="G185" s="13">
        <v>8513.2999999999993</v>
      </c>
      <c r="H185" s="13">
        <f t="shared" si="24"/>
        <v>-1240</v>
      </c>
      <c r="I185" s="13" t="s">
        <v>234</v>
      </c>
      <c r="J185" s="13">
        <v>10124.9</v>
      </c>
      <c r="K185" s="13">
        <v>10124.9</v>
      </c>
      <c r="L185" s="13">
        <v>10124.9</v>
      </c>
      <c r="M185" s="13">
        <v>10124.9</v>
      </c>
      <c r="N185" s="13">
        <f t="shared" si="21"/>
        <v>0</v>
      </c>
      <c r="O185" s="13">
        <v>10511.4</v>
      </c>
      <c r="P185" s="13">
        <v>10511.4</v>
      </c>
      <c r="Q185" s="13">
        <v>10511.4</v>
      </c>
      <c r="R185" s="13">
        <f t="shared" si="22"/>
        <v>0</v>
      </c>
      <c r="S185" s="3"/>
      <c r="T185" s="3"/>
    </row>
    <row r="186" spans="1:20" ht="47.25">
      <c r="A186" s="8" t="s">
        <v>315</v>
      </c>
      <c r="B186" s="17" t="s">
        <v>316</v>
      </c>
      <c r="C186" s="13">
        <v>215520.7</v>
      </c>
      <c r="D186" s="13">
        <v>215520.7</v>
      </c>
      <c r="E186" s="13">
        <v>215520.7</v>
      </c>
      <c r="F186" s="13">
        <v>215520.7</v>
      </c>
      <c r="G186" s="13">
        <v>242507.7</v>
      </c>
      <c r="H186" s="13">
        <f t="shared" si="24"/>
        <v>26987</v>
      </c>
      <c r="I186" s="13" t="s">
        <v>234</v>
      </c>
      <c r="J186" s="13">
        <v>242079.1</v>
      </c>
      <c r="K186" s="13">
        <v>242079.1</v>
      </c>
      <c r="L186" s="13">
        <v>242079.1</v>
      </c>
      <c r="M186" s="13">
        <v>242079.1</v>
      </c>
      <c r="N186" s="13">
        <f t="shared" si="21"/>
        <v>0</v>
      </c>
      <c r="O186" s="13">
        <v>273184.3</v>
      </c>
      <c r="P186" s="13">
        <v>273184.3</v>
      </c>
      <c r="Q186" s="13">
        <v>273184.3</v>
      </c>
      <c r="R186" s="13">
        <f t="shared" si="22"/>
        <v>0</v>
      </c>
      <c r="S186" s="3"/>
      <c r="T186" s="3"/>
    </row>
    <row r="187" spans="1:20" ht="63">
      <c r="A187" s="8" t="s">
        <v>317</v>
      </c>
      <c r="B187" s="17" t="s">
        <v>318</v>
      </c>
      <c r="C187" s="13">
        <v>1505.8</v>
      </c>
      <c r="D187" s="13">
        <v>1505.8</v>
      </c>
      <c r="E187" s="13">
        <v>1505.8</v>
      </c>
      <c r="F187" s="13">
        <v>1505.8</v>
      </c>
      <c r="G187" s="13">
        <v>2216.4</v>
      </c>
      <c r="H187" s="13">
        <f t="shared" si="24"/>
        <v>710.60000000000014</v>
      </c>
      <c r="I187" s="13" t="s">
        <v>234</v>
      </c>
      <c r="J187" s="13">
        <v>1505.8</v>
      </c>
      <c r="K187" s="13">
        <v>1505.8</v>
      </c>
      <c r="L187" s="13">
        <v>1505.8</v>
      </c>
      <c r="M187" s="13">
        <v>1505.8</v>
      </c>
      <c r="N187" s="13">
        <f t="shared" si="21"/>
        <v>0</v>
      </c>
      <c r="O187" s="13">
        <v>1505.8</v>
      </c>
      <c r="P187" s="13">
        <v>1505.8</v>
      </c>
      <c r="Q187" s="13">
        <v>1505.8</v>
      </c>
      <c r="R187" s="13">
        <f t="shared" si="22"/>
        <v>0</v>
      </c>
      <c r="S187" s="3"/>
      <c r="T187" s="3"/>
    </row>
    <row r="188" spans="1:20" ht="63">
      <c r="A188" s="8" t="s">
        <v>317</v>
      </c>
      <c r="B188" s="17" t="s">
        <v>319</v>
      </c>
      <c r="C188" s="13">
        <v>234.7</v>
      </c>
      <c r="D188" s="13">
        <v>234.7</v>
      </c>
      <c r="E188" s="13">
        <v>234.7</v>
      </c>
      <c r="F188" s="13">
        <v>234.7</v>
      </c>
      <c r="G188" s="13">
        <v>234.7</v>
      </c>
      <c r="H188" s="13">
        <f t="shared" si="24"/>
        <v>0</v>
      </c>
      <c r="I188" s="13"/>
      <c r="J188" s="13">
        <v>234.7</v>
      </c>
      <c r="K188" s="13">
        <v>234.7</v>
      </c>
      <c r="L188" s="13">
        <v>234.7</v>
      </c>
      <c r="M188" s="13">
        <v>234.7</v>
      </c>
      <c r="N188" s="13">
        <f t="shared" si="21"/>
        <v>0</v>
      </c>
      <c r="O188" s="13">
        <v>234.7</v>
      </c>
      <c r="P188" s="13">
        <v>234.7</v>
      </c>
      <c r="Q188" s="13">
        <v>234.7</v>
      </c>
      <c r="R188" s="13">
        <f t="shared" si="22"/>
        <v>0</v>
      </c>
      <c r="S188" s="3"/>
      <c r="T188" s="3"/>
    </row>
    <row r="189" spans="1:20" ht="78.75">
      <c r="A189" s="8" t="s">
        <v>317</v>
      </c>
      <c r="B189" s="17" t="s">
        <v>320</v>
      </c>
      <c r="C189" s="13">
        <v>102.8</v>
      </c>
      <c r="D189" s="13">
        <v>102.8</v>
      </c>
      <c r="E189" s="13">
        <v>102.8</v>
      </c>
      <c r="F189" s="13">
        <v>102.8</v>
      </c>
      <c r="G189" s="13">
        <v>106.6</v>
      </c>
      <c r="H189" s="13">
        <f t="shared" si="24"/>
        <v>3.7999999999999972</v>
      </c>
      <c r="I189" s="13" t="s">
        <v>234</v>
      </c>
      <c r="J189" s="13">
        <v>102.8</v>
      </c>
      <c r="K189" s="13">
        <v>102.8</v>
      </c>
      <c r="L189" s="13">
        <v>102.8</v>
      </c>
      <c r="M189" s="13">
        <v>102.8</v>
      </c>
      <c r="N189" s="13">
        <f t="shared" si="21"/>
        <v>0</v>
      </c>
      <c r="O189" s="13">
        <v>102.8</v>
      </c>
      <c r="P189" s="13">
        <v>102.8</v>
      </c>
      <c r="Q189" s="13">
        <v>102.8</v>
      </c>
      <c r="R189" s="13">
        <f t="shared" si="22"/>
        <v>0</v>
      </c>
      <c r="S189" s="3"/>
      <c r="T189" s="3"/>
    </row>
    <row r="190" spans="1:20" ht="63">
      <c r="A190" s="8" t="s">
        <v>317</v>
      </c>
      <c r="B190" s="17" t="s">
        <v>321</v>
      </c>
      <c r="C190" s="13">
        <v>391.4</v>
      </c>
      <c r="D190" s="13">
        <v>391.4</v>
      </c>
      <c r="E190" s="13">
        <v>391.4</v>
      </c>
      <c r="F190" s="13">
        <v>391.4</v>
      </c>
      <c r="G190" s="13">
        <v>405.6</v>
      </c>
      <c r="H190" s="13">
        <f t="shared" si="24"/>
        <v>14.200000000000045</v>
      </c>
      <c r="I190" s="13" t="s">
        <v>234</v>
      </c>
      <c r="J190" s="13">
        <v>391.4</v>
      </c>
      <c r="K190" s="13">
        <v>391.4</v>
      </c>
      <c r="L190" s="13">
        <v>391.4</v>
      </c>
      <c r="M190" s="13">
        <v>391.4</v>
      </c>
      <c r="N190" s="13">
        <f t="shared" si="21"/>
        <v>0</v>
      </c>
      <c r="O190" s="13">
        <v>391.4</v>
      </c>
      <c r="P190" s="13">
        <v>391.4</v>
      </c>
      <c r="Q190" s="13">
        <v>391.4</v>
      </c>
      <c r="R190" s="13">
        <f t="shared" si="22"/>
        <v>0</v>
      </c>
      <c r="S190" s="3"/>
      <c r="T190" s="3"/>
    </row>
    <row r="191" spans="1:20" ht="47.25">
      <c r="A191" s="8" t="s">
        <v>317</v>
      </c>
      <c r="B191" s="17" t="s">
        <v>322</v>
      </c>
      <c r="C191" s="13">
        <v>1066</v>
      </c>
      <c r="D191" s="13">
        <v>1066</v>
      </c>
      <c r="E191" s="13">
        <v>1066</v>
      </c>
      <c r="F191" s="13">
        <v>1066</v>
      </c>
      <c r="G191" s="13">
        <v>1066</v>
      </c>
      <c r="H191" s="13">
        <f t="shared" si="24"/>
        <v>0</v>
      </c>
      <c r="I191" s="13"/>
      <c r="J191" s="13">
        <v>1066</v>
      </c>
      <c r="K191" s="13">
        <v>1066</v>
      </c>
      <c r="L191" s="13">
        <v>1066</v>
      </c>
      <c r="M191" s="13">
        <v>1066</v>
      </c>
      <c r="N191" s="13">
        <f t="shared" si="21"/>
        <v>0</v>
      </c>
      <c r="O191" s="13">
        <v>1066</v>
      </c>
      <c r="P191" s="13">
        <v>1066</v>
      </c>
      <c r="Q191" s="13">
        <v>1066</v>
      </c>
      <c r="R191" s="13">
        <f t="shared" si="22"/>
        <v>0</v>
      </c>
      <c r="S191" s="3"/>
      <c r="T191" s="3"/>
    </row>
    <row r="192" spans="1:20" ht="63">
      <c r="A192" s="8" t="s">
        <v>323</v>
      </c>
      <c r="B192" s="17" t="s">
        <v>324</v>
      </c>
      <c r="C192" s="13">
        <v>4101.5</v>
      </c>
      <c r="D192" s="13">
        <v>4101.5</v>
      </c>
      <c r="E192" s="13">
        <v>4101.5</v>
      </c>
      <c r="F192" s="13">
        <v>4101.5</v>
      </c>
      <c r="G192" s="13">
        <v>4599</v>
      </c>
      <c r="H192" s="13">
        <f t="shared" si="24"/>
        <v>497.5</v>
      </c>
      <c r="I192" s="13" t="s">
        <v>234</v>
      </c>
      <c r="J192" s="13">
        <v>4101.5</v>
      </c>
      <c r="K192" s="13">
        <v>4101.5</v>
      </c>
      <c r="L192" s="13">
        <v>4101.5</v>
      </c>
      <c r="M192" s="13">
        <v>4101.5</v>
      </c>
      <c r="N192" s="13">
        <f t="shared" si="21"/>
        <v>0</v>
      </c>
      <c r="O192" s="13">
        <v>4101.5</v>
      </c>
      <c r="P192" s="13">
        <v>4101.5</v>
      </c>
      <c r="Q192" s="13">
        <v>4101.5</v>
      </c>
      <c r="R192" s="13">
        <f t="shared" si="22"/>
        <v>0</v>
      </c>
      <c r="S192" s="3"/>
      <c r="T192" s="3"/>
    </row>
    <row r="193" spans="1:20" ht="78.75">
      <c r="A193" s="8" t="s">
        <v>323</v>
      </c>
      <c r="B193" s="17" t="s">
        <v>325</v>
      </c>
      <c r="C193" s="13">
        <v>9989.9</v>
      </c>
      <c r="D193" s="13">
        <v>9989.9</v>
      </c>
      <c r="E193" s="13">
        <v>9989.9</v>
      </c>
      <c r="F193" s="13">
        <v>9989.9</v>
      </c>
      <c r="G193" s="13">
        <v>9789.9</v>
      </c>
      <c r="H193" s="13">
        <f t="shared" si="24"/>
        <v>-200</v>
      </c>
      <c r="I193" s="13" t="s">
        <v>234</v>
      </c>
      <c r="J193" s="13">
        <v>10389.5</v>
      </c>
      <c r="K193" s="13">
        <v>10389.5</v>
      </c>
      <c r="L193" s="13">
        <v>10389.5</v>
      </c>
      <c r="M193" s="13">
        <v>10389.5</v>
      </c>
      <c r="N193" s="13">
        <f t="shared" si="21"/>
        <v>0</v>
      </c>
      <c r="O193" s="13">
        <v>10805.1</v>
      </c>
      <c r="P193" s="13">
        <v>10805.1</v>
      </c>
      <c r="Q193" s="13">
        <v>10805.1</v>
      </c>
      <c r="R193" s="13">
        <f t="shared" si="22"/>
        <v>0</v>
      </c>
      <c r="S193" s="3"/>
      <c r="T193" s="3"/>
    </row>
    <row r="194" spans="1:20" ht="63">
      <c r="A194" s="8" t="s">
        <v>323</v>
      </c>
      <c r="B194" s="17" t="s">
        <v>326</v>
      </c>
      <c r="C194" s="13">
        <v>6102.1</v>
      </c>
      <c r="D194" s="13">
        <v>6102.1</v>
      </c>
      <c r="E194" s="13">
        <v>6102.1</v>
      </c>
      <c r="F194" s="13">
        <v>6102.1</v>
      </c>
      <c r="G194" s="13">
        <v>7335.6</v>
      </c>
      <c r="H194" s="13">
        <f t="shared" si="24"/>
        <v>1233.5</v>
      </c>
      <c r="I194" s="13" t="s">
        <v>234</v>
      </c>
      <c r="J194" s="13">
        <v>6102.1</v>
      </c>
      <c r="K194" s="13">
        <v>6102.1</v>
      </c>
      <c r="L194" s="13">
        <v>6102.1</v>
      </c>
      <c r="M194" s="13">
        <v>6102.1</v>
      </c>
      <c r="N194" s="13">
        <f t="shared" si="21"/>
        <v>0</v>
      </c>
      <c r="O194" s="13">
        <v>6102.1</v>
      </c>
      <c r="P194" s="13">
        <v>6102.1</v>
      </c>
      <c r="Q194" s="13">
        <v>6102.1</v>
      </c>
      <c r="R194" s="13">
        <f t="shared" si="22"/>
        <v>0</v>
      </c>
      <c r="S194" s="3"/>
      <c r="T194" s="3"/>
    </row>
    <row r="195" spans="1:20" ht="47.25">
      <c r="A195" s="8" t="s">
        <v>323</v>
      </c>
      <c r="B195" s="17" t="s">
        <v>327</v>
      </c>
      <c r="C195" s="13">
        <v>58082.8</v>
      </c>
      <c r="D195" s="13">
        <v>58082.8</v>
      </c>
      <c r="E195" s="13">
        <v>58082.8</v>
      </c>
      <c r="F195" s="13">
        <v>58082.8</v>
      </c>
      <c r="G195" s="13">
        <v>59163.199999999997</v>
      </c>
      <c r="H195" s="13">
        <f t="shared" si="24"/>
        <v>1080.3999999999942</v>
      </c>
      <c r="I195" s="13" t="s">
        <v>234</v>
      </c>
      <c r="J195" s="13">
        <v>60406.1</v>
      </c>
      <c r="K195" s="13">
        <v>60406.1</v>
      </c>
      <c r="L195" s="13">
        <v>60406.1</v>
      </c>
      <c r="M195" s="13">
        <v>60406.1</v>
      </c>
      <c r="N195" s="13">
        <f t="shared" si="21"/>
        <v>0</v>
      </c>
      <c r="O195" s="13">
        <v>62822.3</v>
      </c>
      <c r="P195" s="13">
        <v>62822.3</v>
      </c>
      <c r="Q195" s="13">
        <v>62822.3</v>
      </c>
      <c r="R195" s="13">
        <f t="shared" si="22"/>
        <v>0</v>
      </c>
      <c r="S195" s="3"/>
      <c r="T195" s="3"/>
    </row>
    <row r="196" spans="1:20" ht="63">
      <c r="A196" s="8" t="s">
        <v>323</v>
      </c>
      <c r="B196" s="17" t="s">
        <v>328</v>
      </c>
      <c r="C196" s="13">
        <v>1916.5</v>
      </c>
      <c r="D196" s="13">
        <v>1916.5</v>
      </c>
      <c r="E196" s="13">
        <v>1916.5</v>
      </c>
      <c r="F196" s="13">
        <v>1916.5</v>
      </c>
      <c r="G196" s="13">
        <v>1976.5</v>
      </c>
      <c r="H196" s="13">
        <f t="shared" si="24"/>
        <v>60</v>
      </c>
      <c r="I196" s="13" t="s">
        <v>234</v>
      </c>
      <c r="J196" s="13">
        <v>1993.2</v>
      </c>
      <c r="K196" s="13">
        <v>1993.2</v>
      </c>
      <c r="L196" s="13">
        <v>1993.2</v>
      </c>
      <c r="M196" s="13">
        <v>1993.2</v>
      </c>
      <c r="N196" s="13">
        <f t="shared" si="21"/>
        <v>0</v>
      </c>
      <c r="O196" s="13">
        <v>2072.9</v>
      </c>
      <c r="P196" s="13">
        <v>2072.9</v>
      </c>
      <c r="Q196" s="13">
        <v>2072.9</v>
      </c>
      <c r="R196" s="13">
        <f t="shared" si="22"/>
        <v>0</v>
      </c>
      <c r="S196" s="3"/>
      <c r="T196" s="3"/>
    </row>
    <row r="197" spans="1:20" ht="63">
      <c r="A197" s="45" t="s">
        <v>323</v>
      </c>
      <c r="B197" s="28" t="s">
        <v>329</v>
      </c>
      <c r="C197" s="13">
        <v>1.4</v>
      </c>
      <c r="D197" s="13">
        <v>1.4</v>
      </c>
      <c r="E197" s="13">
        <v>1.4</v>
      </c>
      <c r="F197" s="13">
        <v>1.4</v>
      </c>
      <c r="G197" s="13">
        <v>0</v>
      </c>
      <c r="H197" s="13">
        <f t="shared" si="24"/>
        <v>-1.4</v>
      </c>
      <c r="I197" s="13" t="s">
        <v>234</v>
      </c>
      <c r="J197" s="13">
        <v>1.4</v>
      </c>
      <c r="K197" s="13">
        <v>1.4</v>
      </c>
      <c r="L197" s="13">
        <v>1.4</v>
      </c>
      <c r="M197" s="13">
        <v>1.4</v>
      </c>
      <c r="N197" s="13">
        <f t="shared" si="21"/>
        <v>0</v>
      </c>
      <c r="O197" s="13">
        <v>1.4</v>
      </c>
      <c r="P197" s="13">
        <v>1.4</v>
      </c>
      <c r="Q197" s="13">
        <v>1.4</v>
      </c>
      <c r="R197" s="13">
        <f t="shared" si="22"/>
        <v>0</v>
      </c>
      <c r="S197" s="3"/>
      <c r="T197" s="3"/>
    </row>
    <row r="198" spans="1:20" ht="63">
      <c r="A198" s="45" t="s">
        <v>323</v>
      </c>
      <c r="B198" s="28" t="s">
        <v>330</v>
      </c>
      <c r="C198" s="13">
        <v>9287.5</v>
      </c>
      <c r="D198" s="13">
        <v>9287.5</v>
      </c>
      <c r="E198" s="13">
        <v>9287.5</v>
      </c>
      <c r="F198" s="13">
        <v>9287.5</v>
      </c>
      <c r="G198" s="13">
        <v>9912.5</v>
      </c>
      <c r="H198" s="13">
        <f t="shared" si="24"/>
        <v>625</v>
      </c>
      <c r="I198" s="13" t="s">
        <v>234</v>
      </c>
      <c r="J198" s="13">
        <v>9287.5</v>
      </c>
      <c r="K198" s="13">
        <v>9287.5</v>
      </c>
      <c r="L198" s="13">
        <v>9287.5</v>
      </c>
      <c r="M198" s="13">
        <v>9287.5</v>
      </c>
      <c r="N198" s="13">
        <f t="shared" ref="N198:N244" si="26">M198-L198</f>
        <v>0</v>
      </c>
      <c r="O198" s="13">
        <v>9287.5</v>
      </c>
      <c r="P198" s="13">
        <v>9287.5</v>
      </c>
      <c r="Q198" s="13">
        <v>9287.5</v>
      </c>
      <c r="R198" s="13">
        <f t="shared" ref="R198:R244" si="27">Q198-P198</f>
        <v>0</v>
      </c>
      <c r="S198" s="3"/>
      <c r="T198" s="3"/>
    </row>
    <row r="199" spans="1:20" ht="63">
      <c r="A199" s="8" t="s">
        <v>323</v>
      </c>
      <c r="B199" s="17" t="s">
        <v>331</v>
      </c>
      <c r="C199" s="13">
        <v>23851</v>
      </c>
      <c r="D199" s="13">
        <v>23851</v>
      </c>
      <c r="E199" s="13">
        <v>23851</v>
      </c>
      <c r="F199" s="13">
        <v>23851</v>
      </c>
      <c r="G199" s="13">
        <v>25151</v>
      </c>
      <c r="H199" s="13">
        <f t="shared" si="24"/>
        <v>1300</v>
      </c>
      <c r="I199" s="13" t="s">
        <v>234</v>
      </c>
      <c r="J199" s="13">
        <v>24805</v>
      </c>
      <c r="K199" s="13">
        <v>24805</v>
      </c>
      <c r="L199" s="13">
        <v>24805</v>
      </c>
      <c r="M199" s="13">
        <v>24805</v>
      </c>
      <c r="N199" s="13">
        <f t="shared" si="26"/>
        <v>0</v>
      </c>
      <c r="O199" s="13">
        <v>25797.200000000001</v>
      </c>
      <c r="P199" s="13">
        <v>25797.200000000001</v>
      </c>
      <c r="Q199" s="13">
        <v>25797.200000000001</v>
      </c>
      <c r="R199" s="13">
        <f t="shared" si="27"/>
        <v>0</v>
      </c>
      <c r="S199" s="3"/>
      <c r="T199" s="3"/>
    </row>
    <row r="200" spans="1:20" ht="63">
      <c r="A200" s="8" t="s">
        <v>323</v>
      </c>
      <c r="B200" s="17" t="s">
        <v>332</v>
      </c>
      <c r="C200" s="13">
        <v>190856.3</v>
      </c>
      <c r="D200" s="13">
        <v>190856.3</v>
      </c>
      <c r="E200" s="13">
        <v>188856.3</v>
      </c>
      <c r="F200" s="13">
        <v>188856.3</v>
      </c>
      <c r="G200" s="13">
        <v>176011.3</v>
      </c>
      <c r="H200" s="13">
        <f t="shared" si="24"/>
        <v>-12845</v>
      </c>
      <c r="I200" s="13" t="s">
        <v>234</v>
      </c>
      <c r="J200" s="13">
        <v>198490.6</v>
      </c>
      <c r="K200" s="13">
        <v>198490.6</v>
      </c>
      <c r="L200" s="13">
        <v>198490.6</v>
      </c>
      <c r="M200" s="13">
        <v>198490.6</v>
      </c>
      <c r="N200" s="13">
        <f t="shared" si="26"/>
        <v>0</v>
      </c>
      <c r="O200" s="13">
        <v>206430.2</v>
      </c>
      <c r="P200" s="13">
        <v>206430.2</v>
      </c>
      <c r="Q200" s="13">
        <v>206430.2</v>
      </c>
      <c r="R200" s="13">
        <f t="shared" si="27"/>
        <v>0</v>
      </c>
      <c r="S200" s="3"/>
      <c r="T200" s="3"/>
    </row>
    <row r="201" spans="1:20" ht="63">
      <c r="A201" s="8" t="s">
        <v>323</v>
      </c>
      <c r="B201" s="17" t="s">
        <v>333</v>
      </c>
      <c r="C201" s="13">
        <v>129767.1</v>
      </c>
      <c r="D201" s="13">
        <v>129767.1</v>
      </c>
      <c r="E201" s="13">
        <v>129767.1</v>
      </c>
      <c r="F201" s="13">
        <v>129767.1</v>
      </c>
      <c r="G201" s="13">
        <v>123075.5</v>
      </c>
      <c r="H201" s="13">
        <f t="shared" si="24"/>
        <v>-6691.6000000000058</v>
      </c>
      <c r="I201" s="13" t="s">
        <v>234</v>
      </c>
      <c r="J201" s="13">
        <v>134957.79999999999</v>
      </c>
      <c r="K201" s="13">
        <v>134957.79999999999</v>
      </c>
      <c r="L201" s="13">
        <v>134957.79999999999</v>
      </c>
      <c r="M201" s="13">
        <v>134957.79999999999</v>
      </c>
      <c r="N201" s="13">
        <f t="shared" si="26"/>
        <v>0</v>
      </c>
      <c r="O201" s="13">
        <v>140356.1</v>
      </c>
      <c r="P201" s="13">
        <v>140356.1</v>
      </c>
      <c r="Q201" s="13">
        <v>140356.1</v>
      </c>
      <c r="R201" s="13">
        <f t="shared" si="27"/>
        <v>0</v>
      </c>
      <c r="S201" s="3"/>
      <c r="T201" s="3"/>
    </row>
    <row r="202" spans="1:20" ht="78.75">
      <c r="A202" s="8" t="s">
        <v>323</v>
      </c>
      <c r="B202" s="17" t="s">
        <v>334</v>
      </c>
      <c r="C202" s="13">
        <v>73755.100000000006</v>
      </c>
      <c r="D202" s="13">
        <v>73755.100000000006</v>
      </c>
      <c r="E202" s="13">
        <v>74081.100000000006</v>
      </c>
      <c r="F202" s="13">
        <v>74081.100000000006</v>
      </c>
      <c r="G202" s="13">
        <v>76984.100000000006</v>
      </c>
      <c r="H202" s="13">
        <f t="shared" si="24"/>
        <v>2903</v>
      </c>
      <c r="I202" s="13" t="s">
        <v>234</v>
      </c>
      <c r="J202" s="13">
        <v>74143.199999999997</v>
      </c>
      <c r="K202" s="13">
        <v>74143.199999999997</v>
      </c>
      <c r="L202" s="13">
        <v>74143.199999999997</v>
      </c>
      <c r="M202" s="13">
        <v>74143.199999999997</v>
      </c>
      <c r="N202" s="13">
        <f t="shared" si="26"/>
        <v>0</v>
      </c>
      <c r="O202" s="13">
        <v>74547</v>
      </c>
      <c r="P202" s="13">
        <v>74547</v>
      </c>
      <c r="Q202" s="13">
        <v>74547</v>
      </c>
      <c r="R202" s="13">
        <f t="shared" si="27"/>
        <v>0</v>
      </c>
      <c r="S202" s="3"/>
      <c r="T202" s="3"/>
    </row>
    <row r="203" spans="1:20" ht="78.75">
      <c r="A203" s="8" t="s">
        <v>323</v>
      </c>
      <c r="B203" s="17" t="s">
        <v>335</v>
      </c>
      <c r="C203" s="13">
        <v>353.8</v>
      </c>
      <c r="D203" s="13">
        <v>353.8</v>
      </c>
      <c r="E203" s="13">
        <v>353.8</v>
      </c>
      <c r="F203" s="13">
        <v>353.8</v>
      </c>
      <c r="G203" s="13">
        <v>339.8</v>
      </c>
      <c r="H203" s="13">
        <f t="shared" si="24"/>
        <v>-14</v>
      </c>
      <c r="I203" s="13" t="s">
        <v>234</v>
      </c>
      <c r="J203" s="13">
        <v>367.9</v>
      </c>
      <c r="K203" s="13">
        <v>367.9</v>
      </c>
      <c r="L203" s="13">
        <v>367.9</v>
      </c>
      <c r="M203" s="13">
        <v>367.9</v>
      </c>
      <c r="N203" s="13">
        <f t="shared" si="26"/>
        <v>0</v>
      </c>
      <c r="O203" s="13">
        <v>382.6</v>
      </c>
      <c r="P203" s="13">
        <v>382.6</v>
      </c>
      <c r="Q203" s="13">
        <v>382.6</v>
      </c>
      <c r="R203" s="13">
        <f t="shared" si="27"/>
        <v>0</v>
      </c>
      <c r="S203" s="3"/>
      <c r="T203" s="3"/>
    </row>
    <row r="204" spans="1:20" ht="63">
      <c r="A204" s="8" t="s">
        <v>323</v>
      </c>
      <c r="B204" s="17" t="s">
        <v>336</v>
      </c>
      <c r="C204" s="13">
        <v>19.8</v>
      </c>
      <c r="D204" s="13">
        <v>19.8</v>
      </c>
      <c r="E204" s="13">
        <v>19.8</v>
      </c>
      <c r="F204" s="13">
        <v>19.8</v>
      </c>
      <c r="G204" s="13">
        <v>17.3</v>
      </c>
      <c r="H204" s="13">
        <f t="shared" si="24"/>
        <v>-2.5</v>
      </c>
      <c r="I204" s="13" t="s">
        <v>234</v>
      </c>
      <c r="J204" s="13">
        <v>19.8</v>
      </c>
      <c r="K204" s="13">
        <v>19.8</v>
      </c>
      <c r="L204" s="13">
        <v>19.8</v>
      </c>
      <c r="M204" s="13">
        <v>19.8</v>
      </c>
      <c r="N204" s="13">
        <f t="shared" si="26"/>
        <v>0</v>
      </c>
      <c r="O204" s="13">
        <v>19.8</v>
      </c>
      <c r="P204" s="13">
        <v>19.8</v>
      </c>
      <c r="Q204" s="13">
        <v>19.8</v>
      </c>
      <c r="R204" s="13">
        <f t="shared" si="27"/>
        <v>0</v>
      </c>
      <c r="S204" s="3"/>
      <c r="T204" s="3"/>
    </row>
    <row r="205" spans="1:20" ht="54" customHeight="1">
      <c r="A205" s="8" t="s">
        <v>323</v>
      </c>
      <c r="B205" s="17" t="s">
        <v>337</v>
      </c>
      <c r="C205" s="13">
        <v>81367.8</v>
      </c>
      <c r="D205" s="13">
        <v>81367.8</v>
      </c>
      <c r="E205" s="13">
        <v>81662.899999999994</v>
      </c>
      <c r="F205" s="13">
        <v>81662.899999999994</v>
      </c>
      <c r="G205" s="13">
        <v>86959.1</v>
      </c>
      <c r="H205" s="13">
        <f t="shared" si="24"/>
        <v>5296.2000000000116</v>
      </c>
      <c r="I205" s="13" t="s">
        <v>234</v>
      </c>
      <c r="J205" s="13">
        <v>81485.899999999994</v>
      </c>
      <c r="K205" s="13">
        <v>81485.899999999994</v>
      </c>
      <c r="L205" s="13">
        <v>81485.899999999994</v>
      </c>
      <c r="M205" s="13">
        <v>81485.899999999994</v>
      </c>
      <c r="N205" s="13">
        <f t="shared" si="26"/>
        <v>0</v>
      </c>
      <c r="O205" s="13">
        <v>81608.7</v>
      </c>
      <c r="P205" s="13">
        <v>81608.7</v>
      </c>
      <c r="Q205" s="13">
        <v>81608.7</v>
      </c>
      <c r="R205" s="13">
        <f t="shared" si="27"/>
        <v>0</v>
      </c>
      <c r="S205" s="3"/>
      <c r="T205" s="3"/>
    </row>
    <row r="206" spans="1:20" ht="79.5" customHeight="1">
      <c r="A206" s="8" t="s">
        <v>323</v>
      </c>
      <c r="B206" s="49" t="s">
        <v>338</v>
      </c>
      <c r="C206" s="13">
        <v>4.9000000000000004</v>
      </c>
      <c r="D206" s="13">
        <v>4.9000000000000004</v>
      </c>
      <c r="E206" s="13">
        <v>4.9000000000000004</v>
      </c>
      <c r="F206" s="13">
        <v>4.9000000000000004</v>
      </c>
      <c r="G206" s="13">
        <v>4.9000000000000004</v>
      </c>
      <c r="H206" s="13">
        <f t="shared" si="24"/>
        <v>0</v>
      </c>
      <c r="I206" s="13"/>
      <c r="J206" s="13">
        <v>4.9000000000000004</v>
      </c>
      <c r="K206" s="13">
        <v>4.9000000000000004</v>
      </c>
      <c r="L206" s="13">
        <v>4.9000000000000004</v>
      </c>
      <c r="M206" s="13">
        <v>4.9000000000000004</v>
      </c>
      <c r="N206" s="13">
        <f t="shared" si="26"/>
        <v>0</v>
      </c>
      <c r="O206" s="13">
        <v>4.9000000000000004</v>
      </c>
      <c r="P206" s="13">
        <v>4.9000000000000004</v>
      </c>
      <c r="Q206" s="13">
        <v>4.9000000000000004</v>
      </c>
      <c r="R206" s="13">
        <f t="shared" si="27"/>
        <v>0</v>
      </c>
      <c r="S206" s="3"/>
      <c r="T206" s="3"/>
    </row>
    <row r="207" spans="1:20" ht="63">
      <c r="A207" s="8" t="s">
        <v>323</v>
      </c>
      <c r="B207" s="49" t="s">
        <v>339</v>
      </c>
      <c r="C207" s="13">
        <v>0</v>
      </c>
      <c r="D207" s="13">
        <v>7592.6</v>
      </c>
      <c r="E207" s="13">
        <v>7592.6</v>
      </c>
      <c r="F207" s="13">
        <v>7592.6</v>
      </c>
      <c r="G207" s="13">
        <v>7092.6</v>
      </c>
      <c r="H207" s="13">
        <f t="shared" si="24"/>
        <v>-500</v>
      </c>
      <c r="I207" s="13" t="s">
        <v>234</v>
      </c>
      <c r="J207" s="13">
        <v>0</v>
      </c>
      <c r="K207" s="13">
        <v>10094.5</v>
      </c>
      <c r="L207" s="13">
        <v>10094.5</v>
      </c>
      <c r="M207" s="13">
        <v>10094.5</v>
      </c>
      <c r="N207" s="13">
        <f t="shared" si="26"/>
        <v>0</v>
      </c>
      <c r="O207" s="13">
        <v>0</v>
      </c>
      <c r="P207" s="13">
        <v>11569.1</v>
      </c>
      <c r="Q207" s="13">
        <v>11569.1</v>
      </c>
      <c r="R207" s="13">
        <f t="shared" si="27"/>
        <v>0</v>
      </c>
      <c r="S207" s="3"/>
      <c r="T207" s="3"/>
    </row>
    <row r="208" spans="1:20" ht="86.25" customHeight="1">
      <c r="A208" s="8" t="s">
        <v>340</v>
      </c>
      <c r="B208" s="17" t="s">
        <v>341</v>
      </c>
      <c r="C208" s="13">
        <v>3287</v>
      </c>
      <c r="D208" s="13">
        <v>3287</v>
      </c>
      <c r="E208" s="13">
        <v>3287</v>
      </c>
      <c r="F208" s="13">
        <v>3287</v>
      </c>
      <c r="G208" s="13">
        <v>4023.6</v>
      </c>
      <c r="H208" s="13">
        <f t="shared" si="24"/>
        <v>736.59999999999991</v>
      </c>
      <c r="I208" s="13" t="s">
        <v>234</v>
      </c>
      <c r="J208" s="13">
        <v>3287</v>
      </c>
      <c r="K208" s="13">
        <v>3287</v>
      </c>
      <c r="L208" s="13">
        <v>3287</v>
      </c>
      <c r="M208" s="13">
        <v>3287</v>
      </c>
      <c r="N208" s="13">
        <f t="shared" si="26"/>
        <v>0</v>
      </c>
      <c r="O208" s="13">
        <v>3287</v>
      </c>
      <c r="P208" s="13">
        <v>3287</v>
      </c>
      <c r="Q208" s="13">
        <v>3287</v>
      </c>
      <c r="R208" s="13">
        <f t="shared" si="27"/>
        <v>0</v>
      </c>
      <c r="S208" s="3"/>
      <c r="T208" s="3"/>
    </row>
    <row r="209" spans="1:20" ht="111.75" customHeight="1">
      <c r="A209" s="8" t="s">
        <v>340</v>
      </c>
      <c r="B209" s="17" t="s">
        <v>342</v>
      </c>
      <c r="C209" s="48">
        <v>41433.9</v>
      </c>
      <c r="D209" s="48">
        <v>41433.9</v>
      </c>
      <c r="E209" s="48">
        <v>41433.9</v>
      </c>
      <c r="F209" s="48">
        <v>41433.9</v>
      </c>
      <c r="G209" s="48">
        <v>46071.3</v>
      </c>
      <c r="H209" s="13">
        <f t="shared" si="24"/>
        <v>4637.4000000000015</v>
      </c>
      <c r="I209" s="48" t="s">
        <v>234</v>
      </c>
      <c r="J209" s="48">
        <v>41433.9</v>
      </c>
      <c r="K209" s="48">
        <v>41433.9</v>
      </c>
      <c r="L209" s="48">
        <v>41433.9</v>
      </c>
      <c r="M209" s="48">
        <v>41433.9</v>
      </c>
      <c r="N209" s="13">
        <f t="shared" si="26"/>
        <v>0</v>
      </c>
      <c r="O209" s="48">
        <v>41433.9</v>
      </c>
      <c r="P209" s="48">
        <v>41433.9</v>
      </c>
      <c r="Q209" s="48">
        <v>41433.9</v>
      </c>
      <c r="R209" s="13">
        <f t="shared" si="27"/>
        <v>0</v>
      </c>
      <c r="S209" s="3"/>
      <c r="T209" s="3"/>
    </row>
    <row r="210" spans="1:20" ht="86.25" customHeight="1">
      <c r="A210" s="8" t="s">
        <v>340</v>
      </c>
      <c r="B210" s="17" t="s">
        <v>343</v>
      </c>
      <c r="C210" s="13">
        <v>844805.6</v>
      </c>
      <c r="D210" s="13">
        <v>844805.6</v>
      </c>
      <c r="E210" s="13">
        <v>844805.6</v>
      </c>
      <c r="F210" s="13">
        <v>844805.6</v>
      </c>
      <c r="G210" s="13">
        <v>865212.7</v>
      </c>
      <c r="H210" s="13">
        <f t="shared" ref="H210:H244" si="28">G210-F210</f>
        <v>20407.099999999977</v>
      </c>
      <c r="I210" s="13" t="s">
        <v>234</v>
      </c>
      <c r="J210" s="13">
        <v>844805.6</v>
      </c>
      <c r="K210" s="13">
        <v>844805.6</v>
      </c>
      <c r="L210" s="13">
        <v>844805.6</v>
      </c>
      <c r="M210" s="13">
        <v>844805.6</v>
      </c>
      <c r="N210" s="13">
        <f t="shared" si="26"/>
        <v>0</v>
      </c>
      <c r="O210" s="13">
        <v>844805.6</v>
      </c>
      <c r="P210" s="13">
        <v>844805.6</v>
      </c>
      <c r="Q210" s="13">
        <v>844805.6</v>
      </c>
      <c r="R210" s="13">
        <f t="shared" si="27"/>
        <v>0</v>
      </c>
      <c r="S210" s="3"/>
      <c r="T210" s="3"/>
    </row>
    <row r="211" spans="1:20" ht="63">
      <c r="A211" s="8" t="s">
        <v>340</v>
      </c>
      <c r="B211" s="17" t="s">
        <v>344</v>
      </c>
      <c r="C211" s="13">
        <v>566873.69999999995</v>
      </c>
      <c r="D211" s="13">
        <v>566873.69999999995</v>
      </c>
      <c r="E211" s="13">
        <v>566873.69999999995</v>
      </c>
      <c r="F211" s="13">
        <v>566873.69999999995</v>
      </c>
      <c r="G211" s="13">
        <v>625420.1</v>
      </c>
      <c r="H211" s="13">
        <f t="shared" si="28"/>
        <v>58546.400000000023</v>
      </c>
      <c r="I211" s="13" t="s">
        <v>234</v>
      </c>
      <c r="J211" s="13">
        <v>565575.9</v>
      </c>
      <c r="K211" s="13">
        <v>565575.9</v>
      </c>
      <c r="L211" s="13">
        <v>565575.9</v>
      </c>
      <c r="M211" s="13">
        <v>565575.9</v>
      </c>
      <c r="N211" s="13">
        <f t="shared" si="26"/>
        <v>0</v>
      </c>
      <c r="O211" s="13">
        <v>565140</v>
      </c>
      <c r="P211" s="13">
        <v>565140</v>
      </c>
      <c r="Q211" s="13">
        <v>565140</v>
      </c>
      <c r="R211" s="13">
        <f t="shared" si="27"/>
        <v>0</v>
      </c>
      <c r="S211" s="3"/>
      <c r="T211" s="3"/>
    </row>
    <row r="212" spans="1:20" ht="78.75">
      <c r="A212" s="8" t="s">
        <v>340</v>
      </c>
      <c r="B212" s="17" t="s">
        <v>345</v>
      </c>
      <c r="C212" s="13">
        <v>36466.6</v>
      </c>
      <c r="D212" s="13">
        <v>36466.6</v>
      </c>
      <c r="E212" s="13">
        <v>36466.6</v>
      </c>
      <c r="F212" s="13">
        <v>36466.6</v>
      </c>
      <c r="G212" s="13">
        <v>33798.800000000003</v>
      </c>
      <c r="H212" s="13">
        <f t="shared" si="28"/>
        <v>-2667.7999999999956</v>
      </c>
      <c r="I212" s="13" t="s">
        <v>234</v>
      </c>
      <c r="J212" s="13">
        <v>36466.6</v>
      </c>
      <c r="K212" s="13">
        <v>36466.6</v>
      </c>
      <c r="L212" s="13">
        <v>36466.6</v>
      </c>
      <c r="M212" s="13">
        <v>36466.6</v>
      </c>
      <c r="N212" s="13">
        <f t="shared" si="26"/>
        <v>0</v>
      </c>
      <c r="O212" s="13">
        <v>36466.6</v>
      </c>
      <c r="P212" s="13">
        <v>36466.6</v>
      </c>
      <c r="Q212" s="13">
        <v>36466.6</v>
      </c>
      <c r="R212" s="13">
        <f t="shared" si="27"/>
        <v>0</v>
      </c>
      <c r="S212" s="3"/>
      <c r="T212" s="3"/>
    </row>
    <row r="213" spans="1:20" ht="47.25">
      <c r="A213" s="8" t="s">
        <v>346</v>
      </c>
      <c r="B213" s="17" t="s">
        <v>347</v>
      </c>
      <c r="C213" s="13">
        <v>102478</v>
      </c>
      <c r="D213" s="13">
        <v>102478</v>
      </c>
      <c r="E213" s="13">
        <v>102478</v>
      </c>
      <c r="F213" s="13">
        <v>102478</v>
      </c>
      <c r="G213" s="13">
        <v>93602</v>
      </c>
      <c r="H213" s="13">
        <f t="shared" si="28"/>
        <v>-8876</v>
      </c>
      <c r="I213" s="13" t="s">
        <v>234</v>
      </c>
      <c r="J213" s="13">
        <v>103869.3</v>
      </c>
      <c r="K213" s="13">
        <v>103869.3</v>
      </c>
      <c r="L213" s="13">
        <v>103869.3</v>
      </c>
      <c r="M213" s="13">
        <v>103869.3</v>
      </c>
      <c r="N213" s="13">
        <f t="shared" si="26"/>
        <v>0</v>
      </c>
      <c r="O213" s="13">
        <v>105083.4</v>
      </c>
      <c r="P213" s="13">
        <v>105083.4</v>
      </c>
      <c r="Q213" s="13">
        <v>105083.4</v>
      </c>
      <c r="R213" s="13">
        <f t="shared" si="27"/>
        <v>0</v>
      </c>
      <c r="S213" s="3"/>
      <c r="T213" s="3"/>
    </row>
    <row r="214" spans="1:20" ht="78.75">
      <c r="A214" s="8" t="s">
        <v>348</v>
      </c>
      <c r="B214" s="17" t="s">
        <v>349</v>
      </c>
      <c r="C214" s="13">
        <v>33588.699999999997</v>
      </c>
      <c r="D214" s="13">
        <v>33588.699999999997</v>
      </c>
      <c r="E214" s="13">
        <v>33588.699999999997</v>
      </c>
      <c r="F214" s="13">
        <v>33588.699999999997</v>
      </c>
      <c r="G214" s="13">
        <v>29274.7</v>
      </c>
      <c r="H214" s="13">
        <f t="shared" si="28"/>
        <v>-4313.9999999999964</v>
      </c>
      <c r="I214" s="13" t="s">
        <v>234</v>
      </c>
      <c r="J214" s="13">
        <v>33588.699999999997</v>
      </c>
      <c r="K214" s="13">
        <v>33588.699999999997</v>
      </c>
      <c r="L214" s="13">
        <v>33588.699999999997</v>
      </c>
      <c r="M214" s="13">
        <v>33588.699999999997</v>
      </c>
      <c r="N214" s="13">
        <f t="shared" si="26"/>
        <v>0</v>
      </c>
      <c r="O214" s="13">
        <v>33588.699999999997</v>
      </c>
      <c r="P214" s="13">
        <v>33588.699999999997</v>
      </c>
      <c r="Q214" s="13">
        <v>33588.699999999997</v>
      </c>
      <c r="R214" s="13">
        <f t="shared" si="27"/>
        <v>0</v>
      </c>
      <c r="S214" s="3"/>
      <c r="T214" s="3"/>
    </row>
    <row r="215" spans="1:20" ht="63">
      <c r="A215" s="8" t="s">
        <v>350</v>
      </c>
      <c r="B215" s="17" t="s">
        <v>351</v>
      </c>
      <c r="C215" s="13">
        <v>53384.9</v>
      </c>
      <c r="D215" s="13">
        <v>53384.9</v>
      </c>
      <c r="E215" s="13">
        <v>53384.9</v>
      </c>
      <c r="F215" s="13">
        <v>53384.9</v>
      </c>
      <c r="G215" s="13">
        <v>53384.9</v>
      </c>
      <c r="H215" s="13">
        <f t="shared" si="28"/>
        <v>0</v>
      </c>
      <c r="I215" s="13"/>
      <c r="J215" s="13">
        <v>52817.4</v>
      </c>
      <c r="K215" s="13">
        <v>52817.4</v>
      </c>
      <c r="L215" s="13">
        <v>52817.4</v>
      </c>
      <c r="M215" s="13">
        <v>52817.4</v>
      </c>
      <c r="N215" s="13">
        <f t="shared" si="26"/>
        <v>0</v>
      </c>
      <c r="O215" s="13">
        <v>52817.4</v>
      </c>
      <c r="P215" s="13">
        <v>52817.4</v>
      </c>
      <c r="Q215" s="13">
        <v>52817.4</v>
      </c>
      <c r="R215" s="13">
        <f t="shared" si="27"/>
        <v>0</v>
      </c>
      <c r="S215" s="3"/>
      <c r="T215" s="3"/>
    </row>
    <row r="216" spans="1:20" ht="63">
      <c r="A216" s="8" t="s">
        <v>352</v>
      </c>
      <c r="B216" s="17" t="s">
        <v>353</v>
      </c>
      <c r="C216" s="13">
        <v>23.4</v>
      </c>
      <c r="D216" s="13">
        <v>23.4</v>
      </c>
      <c r="E216" s="13">
        <v>23.4</v>
      </c>
      <c r="F216" s="13">
        <v>23.4</v>
      </c>
      <c r="G216" s="13">
        <v>23.4</v>
      </c>
      <c r="H216" s="13">
        <f t="shared" si="28"/>
        <v>0</v>
      </c>
      <c r="I216" s="13"/>
      <c r="J216" s="13">
        <v>138.6</v>
      </c>
      <c r="K216" s="13">
        <v>138.6</v>
      </c>
      <c r="L216" s="13">
        <v>138.6</v>
      </c>
      <c r="M216" s="13">
        <v>138.6</v>
      </c>
      <c r="N216" s="13">
        <f t="shared" si="26"/>
        <v>0</v>
      </c>
      <c r="O216" s="13">
        <v>9.5</v>
      </c>
      <c r="P216" s="13">
        <v>9.5</v>
      </c>
      <c r="Q216" s="13">
        <v>9.5</v>
      </c>
      <c r="R216" s="13">
        <f t="shared" si="27"/>
        <v>0</v>
      </c>
      <c r="S216" s="3"/>
      <c r="T216" s="3"/>
    </row>
    <row r="217" spans="1:20" ht="63">
      <c r="A217" s="8" t="s">
        <v>354</v>
      </c>
      <c r="B217" s="17" t="s">
        <v>355</v>
      </c>
      <c r="C217" s="13">
        <v>1880.9</v>
      </c>
      <c r="D217" s="13">
        <v>1880.9</v>
      </c>
      <c r="E217" s="13">
        <v>1880.9</v>
      </c>
      <c r="F217" s="13">
        <v>1880.9</v>
      </c>
      <c r="G217" s="13">
        <v>1714.5</v>
      </c>
      <c r="H217" s="13">
        <f t="shared" si="28"/>
        <v>-166.40000000000009</v>
      </c>
      <c r="I217" s="13" t="s">
        <v>234</v>
      </c>
      <c r="J217" s="13">
        <v>1880.9</v>
      </c>
      <c r="K217" s="13">
        <v>1880.9</v>
      </c>
      <c r="L217" s="13">
        <v>1880.9</v>
      </c>
      <c r="M217" s="13">
        <v>1880.9</v>
      </c>
      <c r="N217" s="13">
        <f t="shared" si="26"/>
        <v>0</v>
      </c>
      <c r="O217" s="13">
        <v>1880.9</v>
      </c>
      <c r="P217" s="13">
        <v>1880.9</v>
      </c>
      <c r="Q217" s="13">
        <v>1880.9</v>
      </c>
      <c r="R217" s="13">
        <f t="shared" si="27"/>
        <v>0</v>
      </c>
      <c r="S217" s="3"/>
      <c r="T217" s="3"/>
    </row>
    <row r="218" spans="1:20" ht="63">
      <c r="A218" s="8" t="s">
        <v>356</v>
      </c>
      <c r="B218" s="17" t="s">
        <v>357</v>
      </c>
      <c r="C218" s="13">
        <v>15165.1</v>
      </c>
      <c r="D218" s="13">
        <v>15165.1</v>
      </c>
      <c r="E218" s="13">
        <v>15668.5</v>
      </c>
      <c r="F218" s="13">
        <v>15668.5</v>
      </c>
      <c r="G218" s="13">
        <v>15468.5</v>
      </c>
      <c r="H218" s="13">
        <f t="shared" si="28"/>
        <v>-200</v>
      </c>
      <c r="I218" s="13" t="s">
        <v>234</v>
      </c>
      <c r="J218" s="13">
        <v>15771.7</v>
      </c>
      <c r="K218" s="13">
        <v>15771.7</v>
      </c>
      <c r="L218" s="13">
        <v>15771.7</v>
      </c>
      <c r="M218" s="13">
        <v>15771.7</v>
      </c>
      <c r="N218" s="13">
        <f t="shared" si="26"/>
        <v>0</v>
      </c>
      <c r="O218" s="13">
        <v>16402.599999999999</v>
      </c>
      <c r="P218" s="13">
        <v>16402.599999999999</v>
      </c>
      <c r="Q218" s="13">
        <v>16402.599999999999</v>
      </c>
      <c r="R218" s="13">
        <f t="shared" si="27"/>
        <v>0</v>
      </c>
      <c r="S218" s="3"/>
      <c r="T218" s="3"/>
    </row>
    <row r="219" spans="1:20" ht="31.5">
      <c r="A219" s="8" t="s">
        <v>358</v>
      </c>
      <c r="B219" s="17" t="s">
        <v>359</v>
      </c>
      <c r="C219" s="13">
        <v>100774.6</v>
      </c>
      <c r="D219" s="13">
        <v>100774.6</v>
      </c>
      <c r="E219" s="13">
        <v>100774.6</v>
      </c>
      <c r="F219" s="13">
        <v>100774.6</v>
      </c>
      <c r="G219" s="13">
        <v>100774.6</v>
      </c>
      <c r="H219" s="13">
        <f t="shared" si="28"/>
        <v>0</v>
      </c>
      <c r="I219" s="13"/>
      <c r="J219" s="13">
        <v>100744.3</v>
      </c>
      <c r="K219" s="13">
        <v>100744.3</v>
      </c>
      <c r="L219" s="13">
        <v>100744.3</v>
      </c>
      <c r="M219" s="13">
        <v>100744.3</v>
      </c>
      <c r="N219" s="13">
        <f t="shared" si="26"/>
        <v>0</v>
      </c>
      <c r="O219" s="13">
        <v>100744.3</v>
      </c>
      <c r="P219" s="13">
        <v>100744.3</v>
      </c>
      <c r="Q219" s="13">
        <v>100744.3</v>
      </c>
      <c r="R219" s="13">
        <f t="shared" si="27"/>
        <v>0</v>
      </c>
      <c r="S219" s="3"/>
      <c r="T219" s="3"/>
    </row>
    <row r="220" spans="1:20" ht="63">
      <c r="A220" s="8" t="s">
        <v>360</v>
      </c>
      <c r="B220" s="17" t="s">
        <v>361</v>
      </c>
      <c r="C220" s="13">
        <v>72.599999999999994</v>
      </c>
      <c r="D220" s="13">
        <v>72.599999999999994</v>
      </c>
      <c r="E220" s="13">
        <v>72.599999999999994</v>
      </c>
      <c r="F220" s="13">
        <v>72.599999999999994</v>
      </c>
      <c r="G220" s="13">
        <v>72.599999999999994</v>
      </c>
      <c r="H220" s="13">
        <f t="shared" si="28"/>
        <v>0</v>
      </c>
      <c r="I220" s="13"/>
      <c r="J220" s="13">
        <v>72.599999999999994</v>
      </c>
      <c r="K220" s="13">
        <v>72.599999999999994</v>
      </c>
      <c r="L220" s="13">
        <v>72.599999999999994</v>
      </c>
      <c r="M220" s="13">
        <v>72.599999999999994</v>
      </c>
      <c r="N220" s="13">
        <f t="shared" si="26"/>
        <v>0</v>
      </c>
      <c r="O220" s="13">
        <v>72.599999999999994</v>
      </c>
      <c r="P220" s="13">
        <v>72.599999999999994</v>
      </c>
      <c r="Q220" s="13">
        <v>72.599999999999994</v>
      </c>
      <c r="R220" s="13">
        <f t="shared" si="27"/>
        <v>0</v>
      </c>
      <c r="S220" s="3"/>
      <c r="T220" s="3"/>
    </row>
    <row r="221" spans="1:20" ht="94.5">
      <c r="A221" s="8" t="s">
        <v>362</v>
      </c>
      <c r="B221" s="17" t="s">
        <v>363</v>
      </c>
      <c r="C221" s="13">
        <v>85653.8</v>
      </c>
      <c r="D221" s="13">
        <v>85653.8</v>
      </c>
      <c r="E221" s="13">
        <v>85653.8</v>
      </c>
      <c r="F221" s="13">
        <v>85653.8</v>
      </c>
      <c r="G221" s="13">
        <v>88653.8</v>
      </c>
      <c r="H221" s="13">
        <f t="shared" si="28"/>
        <v>3000</v>
      </c>
      <c r="I221" s="13" t="s">
        <v>234</v>
      </c>
      <c r="J221" s="13">
        <v>88810.5</v>
      </c>
      <c r="K221" s="13">
        <v>88810.5</v>
      </c>
      <c r="L221" s="13">
        <v>88810.5</v>
      </c>
      <c r="M221" s="13">
        <v>88810.5</v>
      </c>
      <c r="N221" s="13">
        <f t="shared" si="26"/>
        <v>0</v>
      </c>
      <c r="O221" s="13">
        <v>92640</v>
      </c>
      <c r="P221" s="13">
        <v>92640</v>
      </c>
      <c r="Q221" s="13">
        <v>92640</v>
      </c>
      <c r="R221" s="13">
        <f t="shared" si="27"/>
        <v>0</v>
      </c>
      <c r="S221" s="3"/>
      <c r="T221" s="3"/>
    </row>
    <row r="222" spans="1:20" ht="47.25">
      <c r="A222" s="8" t="s">
        <v>364</v>
      </c>
      <c r="B222" s="17" t="s">
        <v>365</v>
      </c>
      <c r="C222" s="13">
        <v>25363.1</v>
      </c>
      <c r="D222" s="13">
        <v>17770.5</v>
      </c>
      <c r="E222" s="13">
        <v>17770.5</v>
      </c>
      <c r="F222" s="13">
        <v>17770.5</v>
      </c>
      <c r="G222" s="13">
        <v>17770.5</v>
      </c>
      <c r="H222" s="13">
        <f t="shared" si="28"/>
        <v>0</v>
      </c>
      <c r="I222" s="13"/>
      <c r="J222" s="13">
        <v>26542.7</v>
      </c>
      <c r="K222" s="13">
        <v>16448.2</v>
      </c>
      <c r="L222" s="13">
        <v>16448.2</v>
      </c>
      <c r="M222" s="13">
        <v>16448.2</v>
      </c>
      <c r="N222" s="13">
        <f t="shared" si="26"/>
        <v>0</v>
      </c>
      <c r="O222" s="13">
        <v>28017.3</v>
      </c>
      <c r="P222" s="13">
        <v>16448.2</v>
      </c>
      <c r="Q222" s="13">
        <v>16448.2</v>
      </c>
      <c r="R222" s="13">
        <f t="shared" si="27"/>
        <v>0</v>
      </c>
      <c r="S222" s="3"/>
      <c r="T222" s="3"/>
    </row>
    <row r="223" spans="1:20" ht="31.5">
      <c r="A223" s="8" t="s">
        <v>366</v>
      </c>
      <c r="B223" s="17" t="s">
        <v>367</v>
      </c>
      <c r="C223" s="13"/>
      <c r="D223" s="13"/>
      <c r="E223" s="13">
        <v>2215.8000000000002</v>
      </c>
      <c r="F223" s="13">
        <v>2215.8000000000002</v>
      </c>
      <c r="G223" s="13">
        <v>2215.8000000000002</v>
      </c>
      <c r="H223" s="13">
        <f t="shared" si="28"/>
        <v>0</v>
      </c>
      <c r="I223" s="13"/>
      <c r="J223" s="13"/>
      <c r="K223" s="13"/>
      <c r="L223" s="13"/>
      <c r="M223" s="13"/>
      <c r="N223" s="13">
        <f t="shared" si="26"/>
        <v>0</v>
      </c>
      <c r="O223" s="13"/>
      <c r="P223" s="13"/>
      <c r="Q223" s="13"/>
      <c r="R223" s="13">
        <f t="shared" si="27"/>
        <v>0</v>
      </c>
      <c r="S223" s="3"/>
      <c r="T223" s="3"/>
    </row>
    <row r="224" spans="1:20" ht="31.5">
      <c r="A224" s="8" t="s">
        <v>368</v>
      </c>
      <c r="B224" s="17" t="s">
        <v>369</v>
      </c>
      <c r="C224" s="13">
        <v>4958.3999999999996</v>
      </c>
      <c r="D224" s="13">
        <v>4958.3999999999996</v>
      </c>
      <c r="E224" s="13">
        <v>5543.8</v>
      </c>
      <c r="F224" s="13">
        <v>5543.8</v>
      </c>
      <c r="G224" s="13">
        <v>5543.8</v>
      </c>
      <c r="H224" s="13">
        <f t="shared" si="28"/>
        <v>0</v>
      </c>
      <c r="I224" s="13"/>
      <c r="J224" s="13">
        <v>5109.5</v>
      </c>
      <c r="K224" s="13">
        <v>5109.5</v>
      </c>
      <c r="L224" s="13">
        <v>5109.5</v>
      </c>
      <c r="M224" s="13">
        <v>5109.5</v>
      </c>
      <c r="N224" s="13">
        <f t="shared" si="26"/>
        <v>0</v>
      </c>
      <c r="O224" s="13">
        <v>4176.1000000000004</v>
      </c>
      <c r="P224" s="13">
        <v>4176.1000000000004</v>
      </c>
      <c r="Q224" s="13">
        <v>4176.1000000000004</v>
      </c>
      <c r="R224" s="13">
        <f t="shared" si="27"/>
        <v>0</v>
      </c>
      <c r="S224" s="3"/>
      <c r="T224" s="3"/>
    </row>
    <row r="225" spans="1:20" ht="47.25">
      <c r="A225" s="50" t="s">
        <v>370</v>
      </c>
      <c r="B225" s="49" t="s">
        <v>371</v>
      </c>
      <c r="C225" s="13">
        <v>149.6</v>
      </c>
      <c r="D225" s="13">
        <v>149.6</v>
      </c>
      <c r="E225" s="13">
        <v>149.6</v>
      </c>
      <c r="F225" s="13">
        <v>149.6</v>
      </c>
      <c r="G225" s="13">
        <v>155.6</v>
      </c>
      <c r="H225" s="13">
        <f t="shared" si="28"/>
        <v>6</v>
      </c>
      <c r="I225" s="13"/>
      <c r="J225" s="13">
        <v>149.6</v>
      </c>
      <c r="K225" s="13">
        <v>149.6</v>
      </c>
      <c r="L225" s="13">
        <v>149.6</v>
      </c>
      <c r="M225" s="13">
        <v>149.6</v>
      </c>
      <c r="N225" s="13">
        <f t="shared" si="26"/>
        <v>0</v>
      </c>
      <c r="O225" s="13">
        <v>149.6</v>
      </c>
      <c r="P225" s="13">
        <v>149.6</v>
      </c>
      <c r="Q225" s="13">
        <v>149.6</v>
      </c>
      <c r="R225" s="13">
        <f t="shared" si="27"/>
        <v>0</v>
      </c>
      <c r="S225" s="3"/>
      <c r="T225" s="3"/>
    </row>
    <row r="226" spans="1:20">
      <c r="A226" s="10" t="s">
        <v>372</v>
      </c>
      <c r="B226" s="11" t="s">
        <v>373</v>
      </c>
      <c r="C226" s="12">
        <f>SUM(C227:C236)</f>
        <v>128</v>
      </c>
      <c r="D226" s="12">
        <f>SUM(D227:D236)</f>
        <v>78862.600000000006</v>
      </c>
      <c r="E226" s="12">
        <f>SUM(E227:E236)</f>
        <v>82933.200000000012</v>
      </c>
      <c r="F226" s="12">
        <f>SUM(F227:F236)</f>
        <v>83750.000000000015</v>
      </c>
      <c r="G226" s="12">
        <f>SUM(G227:G236)</f>
        <v>91159.8</v>
      </c>
      <c r="H226" s="13">
        <f t="shared" si="28"/>
        <v>7409.7999999999884</v>
      </c>
      <c r="I226" s="12"/>
      <c r="J226" s="12">
        <f>SUM(J227:J236)</f>
        <v>0</v>
      </c>
      <c r="K226" s="12">
        <f>SUM(K227:K236)</f>
        <v>77464.7</v>
      </c>
      <c r="L226" s="12">
        <f>SUM(L227:L236)</f>
        <v>77464.7</v>
      </c>
      <c r="M226" s="12">
        <f>SUM(M227:M236)</f>
        <v>77464.7</v>
      </c>
      <c r="N226" s="13">
        <f t="shared" si="26"/>
        <v>0</v>
      </c>
      <c r="O226" s="12">
        <f>SUM(O227:O236)</f>
        <v>450</v>
      </c>
      <c r="P226" s="12">
        <f>SUM(P227:P236)</f>
        <v>77914.7</v>
      </c>
      <c r="Q226" s="12">
        <f>SUM(Q227:Q236)</f>
        <v>77914.7</v>
      </c>
      <c r="R226" s="13">
        <f t="shared" si="27"/>
        <v>0</v>
      </c>
      <c r="S226" s="3"/>
      <c r="T226" s="3"/>
    </row>
    <row r="227" spans="1:20" ht="63">
      <c r="A227" s="37" t="s">
        <v>374</v>
      </c>
      <c r="B227" s="40" t="s">
        <v>375</v>
      </c>
      <c r="C227" s="13">
        <v>0</v>
      </c>
      <c r="D227" s="13">
        <v>78734.600000000006</v>
      </c>
      <c r="E227" s="13">
        <v>78428.600000000006</v>
      </c>
      <c r="F227" s="13">
        <v>78428.600000000006</v>
      </c>
      <c r="G227" s="13">
        <v>78428.600000000006</v>
      </c>
      <c r="H227" s="13">
        <f t="shared" si="28"/>
        <v>0</v>
      </c>
      <c r="I227" s="13"/>
      <c r="J227" s="13">
        <v>0</v>
      </c>
      <c r="K227" s="13">
        <v>77464.7</v>
      </c>
      <c r="L227" s="13">
        <v>77464.7</v>
      </c>
      <c r="M227" s="13">
        <v>77464.7</v>
      </c>
      <c r="N227" s="13">
        <f t="shared" si="26"/>
        <v>0</v>
      </c>
      <c r="O227" s="13">
        <v>0</v>
      </c>
      <c r="P227" s="13">
        <v>77464.7</v>
      </c>
      <c r="Q227" s="13">
        <v>77464.7</v>
      </c>
      <c r="R227" s="13">
        <f t="shared" si="27"/>
        <v>0</v>
      </c>
      <c r="S227" s="3"/>
      <c r="T227" s="3"/>
    </row>
    <row r="228" spans="1:20" ht="31.5">
      <c r="A228" s="37" t="s">
        <v>376</v>
      </c>
      <c r="B228" s="40" t="s">
        <v>377</v>
      </c>
      <c r="C228" s="13"/>
      <c r="D228" s="13"/>
      <c r="E228" s="13"/>
      <c r="F228" s="13">
        <v>0</v>
      </c>
      <c r="G228" s="13">
        <v>5000</v>
      </c>
      <c r="H228" s="13">
        <f t="shared" si="28"/>
        <v>5000</v>
      </c>
      <c r="I228" s="13" t="s">
        <v>234</v>
      </c>
      <c r="J228" s="13"/>
      <c r="K228" s="13"/>
      <c r="L228" s="13"/>
      <c r="M228" s="13"/>
      <c r="N228" s="13">
        <f t="shared" si="26"/>
        <v>0</v>
      </c>
      <c r="O228" s="13"/>
      <c r="P228" s="13"/>
      <c r="Q228" s="13"/>
      <c r="R228" s="13">
        <f t="shared" si="27"/>
        <v>0</v>
      </c>
      <c r="S228" s="3"/>
      <c r="T228" s="3"/>
    </row>
    <row r="229" spans="1:20" ht="47.25">
      <c r="A229" s="8" t="s">
        <v>378</v>
      </c>
      <c r="B229" s="40" t="s">
        <v>379</v>
      </c>
      <c r="C229" s="13">
        <v>0</v>
      </c>
      <c r="D229" s="13">
        <v>0</v>
      </c>
      <c r="E229" s="13">
        <v>4376.6000000000004</v>
      </c>
      <c r="F229" s="13">
        <v>4376.6000000000004</v>
      </c>
      <c r="G229" s="13">
        <v>4376.6000000000004</v>
      </c>
      <c r="H229" s="13">
        <f t="shared" si="28"/>
        <v>0</v>
      </c>
      <c r="I229" s="13"/>
      <c r="J229" s="13"/>
      <c r="K229" s="13"/>
      <c r="L229" s="13"/>
      <c r="M229" s="13"/>
      <c r="N229" s="13">
        <f t="shared" si="26"/>
        <v>0</v>
      </c>
      <c r="O229" s="13"/>
      <c r="P229" s="13"/>
      <c r="Q229" s="13"/>
      <c r="R229" s="13">
        <f t="shared" si="27"/>
        <v>0</v>
      </c>
      <c r="S229" s="3"/>
      <c r="T229" s="3"/>
    </row>
    <row r="230" spans="1:20" ht="47.25">
      <c r="A230" s="8" t="s">
        <v>378</v>
      </c>
      <c r="B230" s="40" t="s">
        <v>380</v>
      </c>
      <c r="C230" s="13">
        <v>0</v>
      </c>
      <c r="D230" s="13">
        <v>0</v>
      </c>
      <c r="E230" s="13">
        <v>0</v>
      </c>
      <c r="F230" s="13">
        <v>744</v>
      </c>
      <c r="G230" s="13">
        <v>744</v>
      </c>
      <c r="H230" s="13">
        <f t="shared" si="28"/>
        <v>0</v>
      </c>
      <c r="I230" s="13"/>
      <c r="J230" s="13"/>
      <c r="K230" s="13"/>
      <c r="L230" s="13"/>
      <c r="M230" s="13"/>
      <c r="N230" s="13">
        <f t="shared" si="26"/>
        <v>0</v>
      </c>
      <c r="O230" s="13"/>
      <c r="P230" s="13"/>
      <c r="Q230" s="13"/>
      <c r="R230" s="13">
        <f t="shared" si="27"/>
        <v>0</v>
      </c>
      <c r="S230" s="3"/>
      <c r="T230" s="3"/>
    </row>
    <row r="231" spans="1:20" ht="47.25">
      <c r="A231" s="8" t="s">
        <v>378</v>
      </c>
      <c r="B231" s="40" t="s">
        <v>381</v>
      </c>
      <c r="C231" s="13">
        <v>0</v>
      </c>
      <c r="D231" s="13">
        <v>0</v>
      </c>
      <c r="E231" s="13">
        <v>0</v>
      </c>
      <c r="F231" s="51">
        <v>0</v>
      </c>
      <c r="G231" s="51">
        <v>1363.4</v>
      </c>
      <c r="H231" s="13">
        <f t="shared" si="28"/>
        <v>1363.4</v>
      </c>
      <c r="I231" s="13" t="s">
        <v>234</v>
      </c>
      <c r="J231" s="13"/>
      <c r="K231" s="13"/>
      <c r="L231" s="13"/>
      <c r="M231" s="13"/>
      <c r="N231" s="13">
        <f t="shared" si="26"/>
        <v>0</v>
      </c>
      <c r="O231" s="13"/>
      <c r="P231" s="13"/>
      <c r="Q231" s="13"/>
      <c r="R231" s="13">
        <f t="shared" si="27"/>
        <v>0</v>
      </c>
      <c r="S231" s="3"/>
      <c r="T231" s="3"/>
    </row>
    <row r="232" spans="1:20" ht="47.25">
      <c r="A232" s="8" t="s">
        <v>378</v>
      </c>
      <c r="B232" s="40" t="s">
        <v>382</v>
      </c>
      <c r="C232" s="13"/>
      <c r="D232" s="13"/>
      <c r="E232" s="13"/>
      <c r="F232" s="51">
        <v>0</v>
      </c>
      <c r="G232" s="51">
        <v>1048.8</v>
      </c>
      <c r="H232" s="13">
        <f t="shared" si="28"/>
        <v>1048.8</v>
      </c>
      <c r="I232" s="13" t="s">
        <v>234</v>
      </c>
      <c r="J232" s="13"/>
      <c r="K232" s="13"/>
      <c r="L232" s="13"/>
      <c r="M232" s="13"/>
      <c r="N232" s="13">
        <f t="shared" si="26"/>
        <v>0</v>
      </c>
      <c r="O232" s="13"/>
      <c r="P232" s="13"/>
      <c r="Q232" s="13"/>
      <c r="R232" s="13">
        <f t="shared" si="27"/>
        <v>0</v>
      </c>
      <c r="S232" s="3"/>
      <c r="T232" s="3"/>
    </row>
    <row r="233" spans="1:20" ht="47.25">
      <c r="A233" s="8" t="s">
        <v>378</v>
      </c>
      <c r="B233" s="40" t="s">
        <v>383</v>
      </c>
      <c r="C233" s="13">
        <v>0</v>
      </c>
      <c r="D233" s="13">
        <v>0</v>
      </c>
      <c r="E233" s="13">
        <v>0</v>
      </c>
      <c r="F233" s="51">
        <v>72.8</v>
      </c>
      <c r="G233" s="51">
        <v>0</v>
      </c>
      <c r="H233" s="13">
        <f t="shared" si="28"/>
        <v>-72.8</v>
      </c>
      <c r="I233" s="13" t="s">
        <v>234</v>
      </c>
      <c r="J233" s="13"/>
      <c r="K233" s="13"/>
      <c r="L233" s="13"/>
      <c r="M233" s="13"/>
      <c r="N233" s="13">
        <f t="shared" si="26"/>
        <v>0</v>
      </c>
      <c r="O233" s="13"/>
      <c r="P233" s="13"/>
      <c r="Q233" s="13"/>
      <c r="R233" s="13">
        <f t="shared" si="27"/>
        <v>0</v>
      </c>
      <c r="S233" s="3"/>
      <c r="T233" s="3"/>
    </row>
    <row r="234" spans="1:20" ht="47.25">
      <c r="A234" s="8" t="s">
        <v>384</v>
      </c>
      <c r="B234" s="40" t="s">
        <v>383</v>
      </c>
      <c r="C234" s="13"/>
      <c r="D234" s="13"/>
      <c r="E234" s="13"/>
      <c r="F234" s="51">
        <v>0</v>
      </c>
      <c r="G234" s="51">
        <v>70.400000000000006</v>
      </c>
      <c r="H234" s="13">
        <f t="shared" si="28"/>
        <v>70.400000000000006</v>
      </c>
      <c r="I234" s="13" t="s">
        <v>234</v>
      </c>
      <c r="J234" s="13"/>
      <c r="K234" s="13"/>
      <c r="L234" s="13"/>
      <c r="M234" s="13"/>
      <c r="N234" s="13">
        <f t="shared" si="26"/>
        <v>0</v>
      </c>
      <c r="O234" s="13"/>
      <c r="P234" s="13"/>
      <c r="Q234" s="13"/>
      <c r="R234" s="13">
        <f t="shared" si="27"/>
        <v>0</v>
      </c>
      <c r="S234" s="3"/>
      <c r="T234" s="3"/>
    </row>
    <row r="235" spans="1:20" ht="78.75">
      <c r="A235" s="8" t="s">
        <v>384</v>
      </c>
      <c r="B235" s="49" t="s">
        <v>385</v>
      </c>
      <c r="C235" s="13">
        <v>128</v>
      </c>
      <c r="D235" s="13">
        <v>128</v>
      </c>
      <c r="E235" s="13">
        <v>128</v>
      </c>
      <c r="F235" s="13">
        <v>128</v>
      </c>
      <c r="G235" s="13">
        <v>128</v>
      </c>
      <c r="H235" s="13">
        <f t="shared" si="28"/>
        <v>0</v>
      </c>
      <c r="I235" s="13"/>
      <c r="J235" s="13">
        <v>0</v>
      </c>
      <c r="K235" s="13">
        <v>0</v>
      </c>
      <c r="L235" s="13">
        <v>0</v>
      </c>
      <c r="M235" s="13">
        <v>0</v>
      </c>
      <c r="N235" s="13">
        <f t="shared" si="26"/>
        <v>0</v>
      </c>
      <c r="O235" s="13">
        <v>350</v>
      </c>
      <c r="P235" s="13">
        <v>350</v>
      </c>
      <c r="Q235" s="13">
        <v>350</v>
      </c>
      <c r="R235" s="13">
        <f t="shared" si="27"/>
        <v>0</v>
      </c>
      <c r="S235" s="3"/>
      <c r="T235" s="3"/>
    </row>
    <row r="236" spans="1:20" ht="78.75">
      <c r="A236" s="8" t="s">
        <v>384</v>
      </c>
      <c r="B236" s="49" t="s">
        <v>386</v>
      </c>
      <c r="C236" s="13">
        <v>0</v>
      </c>
      <c r="D236" s="13">
        <v>0</v>
      </c>
      <c r="E236" s="13">
        <v>0</v>
      </c>
      <c r="F236" s="13">
        <v>0</v>
      </c>
      <c r="G236" s="13">
        <v>0</v>
      </c>
      <c r="H236" s="13">
        <f t="shared" si="28"/>
        <v>0</v>
      </c>
      <c r="I236" s="13"/>
      <c r="J236" s="13">
        <v>0</v>
      </c>
      <c r="K236" s="13">
        <v>0</v>
      </c>
      <c r="L236" s="13">
        <v>0</v>
      </c>
      <c r="M236" s="13">
        <v>0</v>
      </c>
      <c r="N236" s="13">
        <f t="shared" si="26"/>
        <v>0</v>
      </c>
      <c r="O236" s="13">
        <v>100</v>
      </c>
      <c r="P236" s="13">
        <v>100</v>
      </c>
      <c r="Q236" s="13">
        <v>100</v>
      </c>
      <c r="R236" s="13">
        <f t="shared" si="27"/>
        <v>0</v>
      </c>
      <c r="S236" s="3"/>
      <c r="T236" s="3"/>
    </row>
    <row r="237" spans="1:20">
      <c r="A237" s="10" t="s">
        <v>387</v>
      </c>
      <c r="B237" s="11" t="s">
        <v>388</v>
      </c>
      <c r="C237" s="12">
        <f>C238</f>
        <v>0</v>
      </c>
      <c r="D237" s="12">
        <f>D238</f>
        <v>30</v>
      </c>
      <c r="E237" s="12">
        <f>E238+E239</f>
        <v>30</v>
      </c>
      <c r="F237" s="12">
        <f>F238+F239</f>
        <v>55</v>
      </c>
      <c r="G237" s="12">
        <f>G238+G239</f>
        <v>235</v>
      </c>
      <c r="H237" s="13">
        <f t="shared" si="28"/>
        <v>180</v>
      </c>
      <c r="I237" s="12"/>
      <c r="J237" s="12">
        <v>0</v>
      </c>
      <c r="K237" s="12">
        <v>0</v>
      </c>
      <c r="L237" s="12">
        <v>0</v>
      </c>
      <c r="M237" s="12">
        <v>0</v>
      </c>
      <c r="N237" s="13">
        <f t="shared" si="26"/>
        <v>0</v>
      </c>
      <c r="O237" s="12">
        <v>0</v>
      </c>
      <c r="P237" s="12">
        <v>0</v>
      </c>
      <c r="Q237" s="12">
        <v>0</v>
      </c>
      <c r="R237" s="13">
        <f t="shared" si="27"/>
        <v>0</v>
      </c>
      <c r="S237" s="3"/>
      <c r="T237" s="3"/>
    </row>
    <row r="238" spans="1:20" ht="47.25">
      <c r="A238" s="8" t="s">
        <v>389</v>
      </c>
      <c r="B238" s="17" t="s">
        <v>390</v>
      </c>
      <c r="C238" s="13">
        <v>0</v>
      </c>
      <c r="D238" s="13">
        <v>30</v>
      </c>
      <c r="E238" s="13">
        <v>30</v>
      </c>
      <c r="F238" s="13">
        <v>45</v>
      </c>
      <c r="G238" s="13">
        <f>75+50+100</f>
        <v>225</v>
      </c>
      <c r="H238" s="13">
        <f t="shared" si="28"/>
        <v>180</v>
      </c>
      <c r="I238" s="33" t="s">
        <v>52</v>
      </c>
      <c r="J238" s="12"/>
      <c r="K238" s="12"/>
      <c r="L238" s="12"/>
      <c r="M238" s="12"/>
      <c r="N238" s="13">
        <f t="shared" si="26"/>
        <v>0</v>
      </c>
      <c r="O238" s="12"/>
      <c r="P238" s="12"/>
      <c r="Q238" s="12"/>
      <c r="R238" s="13">
        <f t="shared" si="27"/>
        <v>0</v>
      </c>
      <c r="S238" s="3"/>
      <c r="T238" s="3"/>
    </row>
    <row r="239" spans="1:20" ht="47.25">
      <c r="A239" s="8" t="s">
        <v>391</v>
      </c>
      <c r="B239" s="17" t="s">
        <v>390</v>
      </c>
      <c r="C239" s="13">
        <v>0</v>
      </c>
      <c r="D239" s="13">
        <v>0</v>
      </c>
      <c r="E239" s="13">
        <v>0</v>
      </c>
      <c r="F239" s="13">
        <v>10</v>
      </c>
      <c r="G239" s="13">
        <v>10</v>
      </c>
      <c r="H239" s="13">
        <f t="shared" si="28"/>
        <v>0</v>
      </c>
      <c r="I239" s="33"/>
      <c r="J239" s="12"/>
      <c r="K239" s="12"/>
      <c r="L239" s="12"/>
      <c r="M239" s="12"/>
      <c r="N239" s="13">
        <f t="shared" si="26"/>
        <v>0</v>
      </c>
      <c r="O239" s="12"/>
      <c r="P239" s="12"/>
      <c r="Q239" s="12"/>
      <c r="R239" s="13">
        <f t="shared" si="27"/>
        <v>0</v>
      </c>
      <c r="S239" s="3"/>
      <c r="T239" s="3"/>
    </row>
    <row r="240" spans="1:20">
      <c r="A240" s="10" t="s">
        <v>392</v>
      </c>
      <c r="B240" s="11" t="s">
        <v>393</v>
      </c>
      <c r="C240" s="32">
        <f>SUM(C241:C242)</f>
        <v>0</v>
      </c>
      <c r="D240" s="32">
        <f>SUM(D241:D242)</f>
        <v>3</v>
      </c>
      <c r="E240" s="32">
        <f>SUM(E241:E242)</f>
        <v>6</v>
      </c>
      <c r="F240" s="32">
        <f>SUM(F241:F242)</f>
        <v>6</v>
      </c>
      <c r="G240" s="32">
        <f>SUM(G241:G242)</f>
        <v>6.5</v>
      </c>
      <c r="H240" s="13">
        <f t="shared" si="28"/>
        <v>0.5</v>
      </c>
      <c r="I240" s="32"/>
      <c r="J240" s="32">
        <v>0</v>
      </c>
      <c r="K240" s="32">
        <v>0</v>
      </c>
      <c r="L240" s="32">
        <v>0</v>
      </c>
      <c r="M240" s="32">
        <v>0</v>
      </c>
      <c r="N240" s="13">
        <f t="shared" si="26"/>
        <v>0</v>
      </c>
      <c r="O240" s="32">
        <v>0</v>
      </c>
      <c r="P240" s="32">
        <v>0</v>
      </c>
      <c r="Q240" s="32">
        <v>0</v>
      </c>
      <c r="R240" s="13">
        <f t="shared" si="27"/>
        <v>0</v>
      </c>
      <c r="S240" s="3"/>
      <c r="T240" s="3"/>
    </row>
    <row r="241" spans="1:20" ht="47.25">
      <c r="A241" s="18" t="s">
        <v>394</v>
      </c>
      <c r="B241" s="17" t="s">
        <v>395</v>
      </c>
      <c r="C241" s="33">
        <v>0</v>
      </c>
      <c r="D241" s="33">
        <v>0</v>
      </c>
      <c r="E241" s="33">
        <v>3</v>
      </c>
      <c r="F241" s="33">
        <v>3</v>
      </c>
      <c r="G241" s="33">
        <v>3.5</v>
      </c>
      <c r="H241" s="13">
        <f t="shared" si="28"/>
        <v>0.5</v>
      </c>
      <c r="I241" s="33" t="s">
        <v>52</v>
      </c>
      <c r="J241" s="32"/>
      <c r="K241" s="32"/>
      <c r="L241" s="32"/>
      <c r="M241" s="32"/>
      <c r="N241" s="13">
        <f t="shared" si="26"/>
        <v>0</v>
      </c>
      <c r="O241" s="32"/>
      <c r="P241" s="32"/>
      <c r="Q241" s="32"/>
      <c r="R241" s="13">
        <f t="shared" si="27"/>
        <v>0</v>
      </c>
      <c r="S241" s="3"/>
      <c r="T241" s="3"/>
    </row>
    <row r="242" spans="1:20" ht="47.25">
      <c r="A242" s="18" t="s">
        <v>396</v>
      </c>
      <c r="B242" s="17" t="s">
        <v>395</v>
      </c>
      <c r="C242" s="33">
        <v>0</v>
      </c>
      <c r="D242" s="33">
        <v>3</v>
      </c>
      <c r="E242" s="33">
        <v>3</v>
      </c>
      <c r="F242" s="33">
        <v>3</v>
      </c>
      <c r="G242" s="33">
        <v>3</v>
      </c>
      <c r="H242" s="13">
        <f t="shared" si="28"/>
        <v>0</v>
      </c>
      <c r="I242" s="33"/>
      <c r="J242" s="32"/>
      <c r="K242" s="32"/>
      <c r="L242" s="32"/>
      <c r="M242" s="32"/>
      <c r="N242" s="13">
        <f t="shared" si="26"/>
        <v>0</v>
      </c>
      <c r="O242" s="32"/>
      <c r="P242" s="32"/>
      <c r="Q242" s="32"/>
      <c r="R242" s="13">
        <f t="shared" si="27"/>
        <v>0</v>
      </c>
      <c r="S242" s="3"/>
      <c r="T242" s="3"/>
    </row>
    <row r="243" spans="1:20" ht="21.75" customHeight="1">
      <c r="A243" s="10" t="s">
        <v>397</v>
      </c>
      <c r="B243" s="11" t="s">
        <v>398</v>
      </c>
      <c r="C243" s="12">
        <f>C129+C237+C240</f>
        <v>3758555.2</v>
      </c>
      <c r="D243" s="12">
        <f>D129+D237+D240</f>
        <v>3834322.8000000003</v>
      </c>
      <c r="E243" s="12">
        <f>E129+E237+E240</f>
        <v>3813551.6999999993</v>
      </c>
      <c r="F243" s="12">
        <f>F129+F237+F240</f>
        <v>3823751.4999999991</v>
      </c>
      <c r="G243" s="12">
        <f>G129+G237+G240</f>
        <v>4065981.6999999993</v>
      </c>
      <c r="H243" s="13">
        <f t="shared" si="28"/>
        <v>242230.20000000019</v>
      </c>
      <c r="I243" s="12"/>
      <c r="J243" s="12">
        <f>J129+J237+J240</f>
        <v>4391425.3</v>
      </c>
      <c r="K243" s="12">
        <f>K129+K237+K240</f>
        <v>4465890</v>
      </c>
      <c r="L243" s="12">
        <f>L129+L237+L240</f>
        <v>4453571.3</v>
      </c>
      <c r="M243" s="12">
        <f>M129+M237+M240</f>
        <v>4873267.6000000006</v>
      </c>
      <c r="N243" s="13">
        <f t="shared" si="26"/>
        <v>419696.30000000075</v>
      </c>
      <c r="O243" s="12">
        <f>O129+O237+O240</f>
        <v>3846389.1</v>
      </c>
      <c r="P243" s="12">
        <f>P129+P237+P240</f>
        <v>3920853.8000000003</v>
      </c>
      <c r="Q243" s="12">
        <f>Q129+Q237+Q240</f>
        <v>3644784</v>
      </c>
      <c r="R243" s="13">
        <f t="shared" si="27"/>
        <v>-276069.80000000028</v>
      </c>
      <c r="S243" s="3"/>
      <c r="T243" s="3"/>
    </row>
    <row r="244" spans="1:20" ht="24.75" customHeight="1">
      <c r="A244" s="52" t="s">
        <v>399</v>
      </c>
      <c r="B244" s="52"/>
      <c r="C244" s="12">
        <f>C243+C128</f>
        <v>5496084.8000000007</v>
      </c>
      <c r="D244" s="12">
        <f>D243+D128</f>
        <v>5571852.4000000004</v>
      </c>
      <c r="E244" s="12">
        <f>E243+E128</f>
        <v>5607731.3999999994</v>
      </c>
      <c r="F244" s="12">
        <f>F243+F128</f>
        <v>5663569.5999999996</v>
      </c>
      <c r="G244" s="12">
        <f>G243+G128</f>
        <v>5906921.8999999985</v>
      </c>
      <c r="H244" s="13">
        <f t="shared" si="28"/>
        <v>243352.29999999888</v>
      </c>
      <c r="I244" s="12"/>
      <c r="J244" s="12">
        <f>J243+J128</f>
        <v>6179301</v>
      </c>
      <c r="K244" s="12">
        <f>K243+K128</f>
        <v>6253765.7000000002</v>
      </c>
      <c r="L244" s="12">
        <f>L243+L128</f>
        <v>6241447</v>
      </c>
      <c r="M244" s="12">
        <f>M243+M128</f>
        <v>6661143.3000000007</v>
      </c>
      <c r="N244" s="13">
        <f t="shared" si="26"/>
        <v>419696.30000000075</v>
      </c>
      <c r="O244" s="12">
        <f>O243+O128</f>
        <v>5750525.5</v>
      </c>
      <c r="P244" s="12">
        <f>P243+P128</f>
        <v>5824990.2000000002</v>
      </c>
      <c r="Q244" s="12">
        <f>Q243+Q128</f>
        <v>5548920.4000000004</v>
      </c>
      <c r="R244" s="13">
        <f t="shared" si="27"/>
        <v>-276069.79999999981</v>
      </c>
      <c r="S244" s="3"/>
      <c r="T244" s="3"/>
    </row>
  </sheetData>
  <mergeCells count="3">
    <mergeCell ref="A1:J2"/>
    <mergeCell ref="A7:A8"/>
    <mergeCell ref="A127:B127"/>
  </mergeCells>
  <hyperlinks>
    <hyperlink ref="B90" r:id="rId1" display="consultantplus://offline/ref=988EC015ECBBF128B41797C3F93EFEE418A639455C871F0F56FDEF5480375203D55CBFEB8F11FA2C863F8EB8F7B01CF71C7C854735E60A15i2XAK"/>
    <hyperlink ref="B93" r:id="rId2" display="consultantplus://offline/ref=A5C545EE8C1C93B0B058E1FFE19DF454C219EB0B98198F2DC0D7B691EFFF64CC26DC8ECE4D9F7B181B1727911B979A94C0CB426D4AE9j9HFG"/>
    <hyperlink ref="B85" r:id="rId3" display="consultantplus://offline/ref=D42EAC7BD398020209D35F6AF6672FBA6F13F77B84F225875A8095FA102A9B2D8E358CD609751112B9E7A4869E64DFF883BAA8D38BAB06D8YDV9M"/>
    <hyperlink ref="B86" r:id="rId4" display="consultantplus://offline/ref=D42EAC7BD398020209D35F6AF6672FBA6F13F77B84F225875A8095FA102A9B2D8E358CD609751112B9E7A4869E64DFF883BAA8D38BAB06D8YDV9M"/>
    <hyperlink ref="B95" r:id="rId5" display="consultantplus://offline/ref=64FC3C9F96C0230A0CECA4E56C028B5E86A06F799E50F1FABBE4A6CFAC6E9A2AB2A69A82FE33DE9CACC0441FC29EF02FFBFA7ABCF960A970JDh7G"/>
  </hyperlinks>
  <pageMargins left="0.39370078740157483" right="0.2" top="0.31496062992125984" bottom="0.35433070866141736" header="0.31496062992125984" footer="0.31496062992125984"/>
  <pageSetup paperSize="9" scale="55" orientation="landscape" r:id="rId6"/>
  <colBreaks count="1" manualBreakCount="1">
    <brk id="18" max="1048575" man="1"/>
  </colBreaks>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1</vt:lpstr>
      <vt:lpstr>'Приложение 1'!Заголовки_для_печати</vt:lpstr>
      <vt:lpstr>'Приложение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Julia</cp:lastModifiedBy>
  <cp:lastPrinted>2021-12-17T10:36:56Z</cp:lastPrinted>
  <dcterms:created xsi:type="dcterms:W3CDTF">2021-12-17T09:46:45Z</dcterms:created>
  <dcterms:modified xsi:type="dcterms:W3CDTF">2021-12-20T07:19:07Z</dcterms:modified>
</cp:coreProperties>
</file>