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50" windowWidth="27555" windowHeight="11415"/>
  </bookViews>
  <sheets>
    <sheet name="уточн.дох.август" sheetId="1" r:id="rId1"/>
  </sheets>
  <definedNames>
    <definedName name="_xlnm.Print_Titles" localSheetId="0">уточн.дох.август!$7:$7</definedName>
    <definedName name="_xlnm.Print_Area" localSheetId="0">уточн.дох.август!$A$1:$N$236</definedName>
  </definedNames>
  <calcPr calcId="145621"/>
</workbook>
</file>

<file path=xl/calcChain.xml><?xml version="1.0" encoding="utf-8"?>
<calcChain xmlns="http://schemas.openxmlformats.org/spreadsheetml/2006/main">
  <c r="L231" i="1" l="1"/>
  <c r="G231" i="1"/>
  <c r="L230" i="1"/>
  <c r="G230" i="1"/>
  <c r="L229" i="1"/>
  <c r="F229" i="1"/>
  <c r="G229" i="1" s="1"/>
  <c r="E229" i="1"/>
  <c r="D229" i="1"/>
  <c r="C229" i="1"/>
  <c r="G228" i="1"/>
  <c r="L227" i="1"/>
  <c r="G227" i="1"/>
  <c r="L226" i="1"/>
  <c r="F226" i="1"/>
  <c r="G226" i="1" s="1"/>
  <c r="E226" i="1"/>
  <c r="D226" i="1"/>
  <c r="C226" i="1"/>
  <c r="L225" i="1"/>
  <c r="G225" i="1"/>
  <c r="L224" i="1"/>
  <c r="G224" i="1"/>
  <c r="L223" i="1"/>
  <c r="G223" i="1"/>
  <c r="G222" i="1"/>
  <c r="G221" i="1"/>
  <c r="G220" i="1"/>
  <c r="L219" i="1"/>
  <c r="G219" i="1"/>
  <c r="L218" i="1"/>
  <c r="G218" i="1"/>
  <c r="N217" i="1"/>
  <c r="M217" i="1"/>
  <c r="K217" i="1"/>
  <c r="L217" i="1" s="1"/>
  <c r="J217" i="1"/>
  <c r="I217" i="1"/>
  <c r="F217" i="1"/>
  <c r="G217" i="1" s="1"/>
  <c r="E217" i="1"/>
  <c r="D217" i="1"/>
  <c r="C217" i="1"/>
  <c r="L216" i="1"/>
  <c r="G216" i="1"/>
  <c r="L215" i="1"/>
  <c r="G215" i="1"/>
  <c r="L214" i="1"/>
  <c r="G214" i="1"/>
  <c r="L213" i="1"/>
  <c r="G213" i="1"/>
  <c r="L212" i="1"/>
  <c r="G212" i="1"/>
  <c r="L211" i="1"/>
  <c r="G211" i="1"/>
  <c r="L210" i="1"/>
  <c r="G210" i="1"/>
  <c r="L209" i="1"/>
  <c r="G209" i="1"/>
  <c r="L208" i="1"/>
  <c r="G208" i="1"/>
  <c r="L207" i="1"/>
  <c r="G207" i="1"/>
  <c r="L206" i="1"/>
  <c r="G206" i="1"/>
  <c r="L205" i="1"/>
  <c r="G205" i="1"/>
  <c r="L204" i="1"/>
  <c r="G204" i="1"/>
  <c r="L203" i="1"/>
  <c r="G203" i="1"/>
  <c r="L202" i="1"/>
  <c r="G202" i="1"/>
  <c r="L201" i="1"/>
  <c r="G201" i="1"/>
  <c r="L200" i="1"/>
  <c r="G200" i="1"/>
  <c r="L199" i="1"/>
  <c r="G199" i="1"/>
  <c r="L198" i="1"/>
  <c r="G198" i="1"/>
  <c r="L197" i="1"/>
  <c r="G197" i="1"/>
  <c r="L196" i="1"/>
  <c r="G196" i="1"/>
  <c r="L195" i="1"/>
  <c r="G195" i="1"/>
  <c r="L194" i="1"/>
  <c r="G194" i="1"/>
  <c r="L193" i="1"/>
  <c r="G193" i="1"/>
  <c r="L192" i="1"/>
  <c r="G192" i="1"/>
  <c r="L191" i="1"/>
  <c r="G191" i="1"/>
  <c r="L190" i="1"/>
  <c r="G190" i="1"/>
  <c r="L189" i="1"/>
  <c r="G189" i="1"/>
  <c r="L188" i="1"/>
  <c r="G188" i="1"/>
  <c r="L187" i="1"/>
  <c r="G187" i="1"/>
  <c r="L186" i="1"/>
  <c r="G186" i="1"/>
  <c r="L185" i="1"/>
  <c r="G185" i="1"/>
  <c r="L184" i="1"/>
  <c r="G184" i="1"/>
  <c r="L183" i="1"/>
  <c r="G183" i="1"/>
  <c r="L182" i="1"/>
  <c r="G182" i="1"/>
  <c r="L181" i="1"/>
  <c r="G181" i="1"/>
  <c r="L180" i="1"/>
  <c r="G180" i="1"/>
  <c r="L179" i="1"/>
  <c r="G179" i="1"/>
  <c r="L178" i="1"/>
  <c r="G178" i="1"/>
  <c r="L177" i="1"/>
  <c r="G177" i="1"/>
  <c r="L176" i="1"/>
  <c r="G176" i="1"/>
  <c r="N175" i="1"/>
  <c r="M175" i="1"/>
  <c r="K175" i="1"/>
  <c r="L175" i="1" s="1"/>
  <c r="J175" i="1"/>
  <c r="I175" i="1"/>
  <c r="F175" i="1"/>
  <c r="G175" i="1" s="1"/>
  <c r="E175" i="1"/>
  <c r="D175" i="1"/>
  <c r="C175" i="1"/>
  <c r="G174" i="1"/>
  <c r="L173" i="1"/>
  <c r="G173" i="1"/>
  <c r="L172" i="1"/>
  <c r="G172" i="1"/>
  <c r="L171" i="1"/>
  <c r="G171" i="1"/>
  <c r="L170" i="1"/>
  <c r="G170" i="1"/>
  <c r="L169" i="1"/>
  <c r="G169" i="1"/>
  <c r="L168" i="1"/>
  <c r="G168" i="1"/>
  <c r="L167" i="1"/>
  <c r="G167" i="1"/>
  <c r="L166" i="1"/>
  <c r="G166" i="1"/>
  <c r="L165" i="1"/>
  <c r="G165" i="1"/>
  <c r="L164" i="1"/>
  <c r="G164" i="1"/>
  <c r="L163" i="1"/>
  <c r="G163" i="1"/>
  <c r="L162" i="1"/>
  <c r="G162" i="1"/>
  <c r="L161" i="1"/>
  <c r="G161" i="1"/>
  <c r="L160" i="1"/>
  <c r="G160" i="1"/>
  <c r="L159" i="1"/>
  <c r="G159" i="1"/>
  <c r="L158" i="1"/>
  <c r="G158" i="1"/>
  <c r="L157" i="1"/>
  <c r="G157" i="1"/>
  <c r="L156" i="1"/>
  <c r="G156" i="1"/>
  <c r="L155" i="1"/>
  <c r="G155" i="1"/>
  <c r="L154" i="1"/>
  <c r="G154" i="1"/>
  <c r="L153" i="1"/>
  <c r="G153" i="1"/>
  <c r="L152" i="1"/>
  <c r="F152" i="1"/>
  <c r="G152" i="1" s="1"/>
  <c r="L151" i="1"/>
  <c r="G151" i="1"/>
  <c r="L150" i="1"/>
  <c r="G150" i="1"/>
  <c r="L149" i="1"/>
  <c r="G149" i="1"/>
  <c r="L148" i="1"/>
  <c r="G148" i="1"/>
  <c r="L147" i="1"/>
  <c r="G147" i="1"/>
  <c r="L146" i="1"/>
  <c r="G146" i="1"/>
  <c r="L145" i="1"/>
  <c r="G145" i="1"/>
  <c r="L144" i="1"/>
  <c r="G144" i="1"/>
  <c r="L143" i="1"/>
  <c r="G143" i="1"/>
  <c r="L142" i="1"/>
  <c r="G142" i="1"/>
  <c r="L141" i="1"/>
  <c r="G141" i="1"/>
  <c r="L140" i="1"/>
  <c r="G140" i="1"/>
  <c r="L139" i="1"/>
  <c r="G139" i="1"/>
  <c r="G138" i="1"/>
  <c r="L137" i="1"/>
  <c r="G137" i="1"/>
  <c r="L136" i="1"/>
  <c r="G136" i="1"/>
  <c r="L135" i="1"/>
  <c r="G135" i="1"/>
  <c r="L134" i="1"/>
  <c r="G134" i="1"/>
  <c r="L133" i="1"/>
  <c r="G133" i="1"/>
  <c r="L132" i="1"/>
  <c r="G132" i="1"/>
  <c r="L131" i="1"/>
  <c r="G131" i="1"/>
  <c r="L130" i="1"/>
  <c r="G130" i="1"/>
  <c r="L129" i="1"/>
  <c r="G129" i="1"/>
  <c r="F129" i="1"/>
  <c r="N128" i="1"/>
  <c r="M128" i="1"/>
  <c r="K128" i="1"/>
  <c r="L128" i="1" s="1"/>
  <c r="J128" i="1"/>
  <c r="I128" i="1"/>
  <c r="F128" i="1"/>
  <c r="G128" i="1" s="1"/>
  <c r="E128" i="1"/>
  <c r="D128" i="1"/>
  <c r="C128" i="1"/>
  <c r="L127" i="1"/>
  <c r="G127" i="1"/>
  <c r="L126" i="1"/>
  <c r="G126" i="1"/>
  <c r="L125" i="1"/>
  <c r="G125" i="1"/>
  <c r="L124" i="1"/>
  <c r="G124" i="1"/>
  <c r="N123" i="1"/>
  <c r="M123" i="1"/>
  <c r="M122" i="1" s="1"/>
  <c r="M232" i="1" s="1"/>
  <c r="L123" i="1"/>
  <c r="K123" i="1"/>
  <c r="J123" i="1"/>
  <c r="I123" i="1"/>
  <c r="I122" i="1" s="1"/>
  <c r="I232" i="1" s="1"/>
  <c r="G123" i="1"/>
  <c r="F123" i="1"/>
  <c r="E123" i="1"/>
  <c r="D123" i="1"/>
  <c r="D122" i="1" s="1"/>
  <c r="D232" i="1" s="1"/>
  <c r="C123" i="1"/>
  <c r="N122" i="1"/>
  <c r="N232" i="1" s="1"/>
  <c r="K122" i="1"/>
  <c r="K232" i="1" s="1"/>
  <c r="J122" i="1"/>
  <c r="J232" i="1" s="1"/>
  <c r="F122" i="1"/>
  <c r="F232" i="1" s="1"/>
  <c r="E122" i="1"/>
  <c r="E232" i="1" s="1"/>
  <c r="C122" i="1"/>
  <c r="C232" i="1" s="1"/>
  <c r="L119" i="1"/>
  <c r="G119" i="1"/>
  <c r="N118" i="1"/>
  <c r="M118" i="1"/>
  <c r="K118" i="1"/>
  <c r="K120" i="1" s="1"/>
  <c r="J118" i="1"/>
  <c r="I118" i="1"/>
  <c r="F118" i="1"/>
  <c r="F120" i="1" s="1"/>
  <c r="E118" i="1"/>
  <c r="E120" i="1" s="1"/>
  <c r="D118" i="1"/>
  <c r="C118" i="1"/>
  <c r="G117" i="1"/>
  <c r="L116" i="1"/>
  <c r="G116" i="1"/>
  <c r="L115" i="1"/>
  <c r="G115" i="1"/>
  <c r="L114" i="1"/>
  <c r="G114" i="1"/>
  <c r="L113" i="1"/>
  <c r="G113" i="1"/>
  <c r="L112" i="1"/>
  <c r="G112" i="1"/>
  <c r="L111" i="1"/>
  <c r="G111" i="1"/>
  <c r="L110" i="1"/>
  <c r="G110" i="1"/>
  <c r="L109" i="1"/>
  <c r="G109" i="1"/>
  <c r="L108" i="1"/>
  <c r="G108" i="1"/>
  <c r="L107" i="1"/>
  <c r="G107" i="1"/>
  <c r="L106" i="1"/>
  <c r="G106" i="1"/>
  <c r="L105" i="1"/>
  <c r="G105" i="1"/>
  <c r="L104" i="1"/>
  <c r="G104" i="1"/>
  <c r="L103" i="1"/>
  <c r="G103" i="1"/>
  <c r="L102" i="1"/>
  <c r="G102" i="1"/>
  <c r="L101" i="1"/>
  <c r="G101" i="1"/>
  <c r="L100" i="1"/>
  <c r="G100" i="1"/>
  <c r="L99" i="1"/>
  <c r="G99" i="1"/>
  <c r="L98" i="1"/>
  <c r="G98" i="1"/>
  <c r="L97" i="1"/>
  <c r="G97" i="1"/>
  <c r="L96" i="1"/>
  <c r="G96" i="1"/>
  <c r="L95" i="1"/>
  <c r="G95" i="1"/>
  <c r="L94" i="1"/>
  <c r="G94" i="1"/>
  <c r="L93" i="1"/>
  <c r="G93" i="1"/>
  <c r="L92" i="1"/>
  <c r="G92" i="1"/>
  <c r="L91" i="1"/>
  <c r="G91" i="1"/>
  <c r="L90" i="1"/>
  <c r="G90" i="1"/>
  <c r="L89" i="1"/>
  <c r="G89" i="1"/>
  <c r="L88" i="1"/>
  <c r="G88" i="1"/>
  <c r="L87" i="1"/>
  <c r="G87" i="1"/>
  <c r="L86" i="1"/>
  <c r="G86" i="1"/>
  <c r="L85" i="1"/>
  <c r="G85" i="1"/>
  <c r="L84" i="1"/>
  <c r="G84" i="1"/>
  <c r="L83" i="1"/>
  <c r="G83" i="1"/>
  <c r="N82" i="1"/>
  <c r="M82" i="1"/>
  <c r="K82" i="1"/>
  <c r="L82" i="1" s="1"/>
  <c r="J82" i="1"/>
  <c r="I82" i="1"/>
  <c r="I120" i="1" s="1"/>
  <c r="F82" i="1"/>
  <c r="G82" i="1" s="1"/>
  <c r="E82" i="1"/>
  <c r="D82" i="1"/>
  <c r="C82" i="1"/>
  <c r="L81" i="1"/>
  <c r="G81" i="1"/>
  <c r="L80" i="1"/>
  <c r="G80" i="1"/>
  <c r="L79" i="1"/>
  <c r="G79" i="1"/>
  <c r="L78" i="1"/>
  <c r="G78" i="1"/>
  <c r="L77" i="1"/>
  <c r="G77" i="1"/>
  <c r="G76" i="1"/>
  <c r="L75" i="1"/>
  <c r="G75" i="1"/>
  <c r="L74" i="1"/>
  <c r="G74" i="1"/>
  <c r="L73" i="1"/>
  <c r="G73" i="1"/>
  <c r="L72" i="1"/>
  <c r="G72" i="1"/>
  <c r="N71" i="1"/>
  <c r="M71" i="1"/>
  <c r="L71" i="1"/>
  <c r="K71" i="1"/>
  <c r="J71" i="1"/>
  <c r="I71" i="1"/>
  <c r="G71" i="1"/>
  <c r="F71" i="1"/>
  <c r="E71" i="1"/>
  <c r="D71" i="1"/>
  <c r="C71" i="1"/>
  <c r="L70" i="1"/>
  <c r="G70" i="1"/>
  <c r="L69" i="1"/>
  <c r="G69" i="1"/>
  <c r="L68" i="1"/>
  <c r="G68" i="1"/>
  <c r="L67" i="1"/>
  <c r="G67" i="1"/>
  <c r="L66" i="1"/>
  <c r="G66" i="1"/>
  <c r="L65" i="1"/>
  <c r="G65" i="1"/>
  <c r="N64" i="1"/>
  <c r="M64" i="1"/>
  <c r="K64" i="1"/>
  <c r="L64" i="1" s="1"/>
  <c r="J64" i="1"/>
  <c r="I64" i="1"/>
  <c r="F64" i="1"/>
  <c r="G64" i="1" s="1"/>
  <c r="E64" i="1"/>
  <c r="D64" i="1"/>
  <c r="C64" i="1"/>
  <c r="L63" i="1"/>
  <c r="G63" i="1"/>
  <c r="G62" i="1"/>
  <c r="L61" i="1"/>
  <c r="G61" i="1"/>
  <c r="N60" i="1"/>
  <c r="M60" i="1"/>
  <c r="M59" i="1" s="1"/>
  <c r="M53" i="1" s="1"/>
  <c r="K60" i="1"/>
  <c r="L60" i="1" s="1"/>
  <c r="J60" i="1"/>
  <c r="I60" i="1"/>
  <c r="I59" i="1" s="1"/>
  <c r="I53" i="1" s="1"/>
  <c r="F60" i="1"/>
  <c r="G60" i="1" s="1"/>
  <c r="E60" i="1"/>
  <c r="D60" i="1"/>
  <c r="D59" i="1" s="1"/>
  <c r="D53" i="1" s="1"/>
  <c r="C60" i="1"/>
  <c r="N59" i="1"/>
  <c r="K59" i="1"/>
  <c r="L59" i="1" s="1"/>
  <c r="J59" i="1"/>
  <c r="F59" i="1"/>
  <c r="G59" i="1" s="1"/>
  <c r="E59" i="1"/>
  <c r="C59" i="1"/>
  <c r="L58" i="1"/>
  <c r="G58" i="1"/>
  <c r="G57" i="1"/>
  <c r="L56" i="1"/>
  <c r="G56" i="1"/>
  <c r="L55" i="1"/>
  <c r="G55" i="1"/>
  <c r="N54" i="1"/>
  <c r="N53" i="1" s="1"/>
  <c r="M54" i="1"/>
  <c r="K54" i="1"/>
  <c r="J54" i="1"/>
  <c r="J53" i="1" s="1"/>
  <c r="I54" i="1"/>
  <c r="F54" i="1"/>
  <c r="E54" i="1"/>
  <c r="E53" i="1" s="1"/>
  <c r="D54" i="1"/>
  <c r="C54" i="1"/>
  <c r="C53" i="1" s="1"/>
  <c r="K53" i="1"/>
  <c r="L53" i="1" s="1"/>
  <c r="F53" i="1"/>
  <c r="G53" i="1" s="1"/>
  <c r="L52" i="1"/>
  <c r="G52" i="1"/>
  <c r="L51" i="1"/>
  <c r="G51" i="1"/>
  <c r="L50" i="1"/>
  <c r="G50" i="1"/>
  <c r="N49" i="1"/>
  <c r="M49" i="1"/>
  <c r="K49" i="1"/>
  <c r="J49" i="1"/>
  <c r="L49" i="1" s="1"/>
  <c r="I49" i="1"/>
  <c r="F49" i="1"/>
  <c r="E49" i="1"/>
  <c r="G49" i="1" s="1"/>
  <c r="D49" i="1"/>
  <c r="C49" i="1"/>
  <c r="L48" i="1"/>
  <c r="G48" i="1"/>
  <c r="L47" i="1"/>
  <c r="G47" i="1"/>
  <c r="L46" i="1"/>
  <c r="G46" i="1"/>
  <c r="L45" i="1"/>
  <c r="G45" i="1"/>
  <c r="L44" i="1"/>
  <c r="G44" i="1"/>
  <c r="G43" i="1"/>
  <c r="L42" i="1"/>
  <c r="G42" i="1"/>
  <c r="L41" i="1"/>
  <c r="G41" i="1"/>
  <c r="L40" i="1"/>
  <c r="G40" i="1"/>
  <c r="N39" i="1"/>
  <c r="M39" i="1"/>
  <c r="K39" i="1"/>
  <c r="J39" i="1"/>
  <c r="L39" i="1" s="1"/>
  <c r="I39" i="1"/>
  <c r="F39" i="1"/>
  <c r="E39" i="1"/>
  <c r="G39" i="1" s="1"/>
  <c r="D39" i="1"/>
  <c r="C39" i="1"/>
  <c r="L37" i="1"/>
  <c r="G37" i="1"/>
  <c r="L36" i="1"/>
  <c r="G36" i="1"/>
  <c r="L35" i="1"/>
  <c r="G35" i="1"/>
  <c r="N34" i="1"/>
  <c r="M34" i="1"/>
  <c r="K34" i="1"/>
  <c r="J34" i="1"/>
  <c r="L34" i="1" s="1"/>
  <c r="I34" i="1"/>
  <c r="F34" i="1"/>
  <c r="E34" i="1"/>
  <c r="G34" i="1" s="1"/>
  <c r="D34" i="1"/>
  <c r="C34" i="1"/>
  <c r="L33" i="1"/>
  <c r="G33" i="1"/>
  <c r="L32" i="1"/>
  <c r="G32" i="1"/>
  <c r="N31" i="1"/>
  <c r="M31" i="1"/>
  <c r="M29" i="1" s="1"/>
  <c r="K31" i="1"/>
  <c r="K29" i="1" s="1"/>
  <c r="L29" i="1" s="1"/>
  <c r="J31" i="1"/>
  <c r="I31" i="1"/>
  <c r="I29" i="1" s="1"/>
  <c r="F31" i="1"/>
  <c r="F29" i="1" s="1"/>
  <c r="G29" i="1" s="1"/>
  <c r="E31" i="1"/>
  <c r="D31" i="1"/>
  <c r="D29" i="1" s="1"/>
  <c r="C31" i="1"/>
  <c r="L30" i="1"/>
  <c r="G30" i="1"/>
  <c r="N29" i="1"/>
  <c r="J29" i="1"/>
  <c r="E29" i="1"/>
  <c r="C29" i="1"/>
  <c r="L28" i="1"/>
  <c r="G28" i="1"/>
  <c r="L27" i="1"/>
  <c r="G27" i="1"/>
  <c r="L26" i="1"/>
  <c r="G26" i="1"/>
  <c r="L25" i="1"/>
  <c r="G25" i="1"/>
  <c r="L24" i="1"/>
  <c r="G24" i="1"/>
  <c r="L23" i="1"/>
  <c r="G23" i="1"/>
  <c r="N22" i="1"/>
  <c r="M22" i="1"/>
  <c r="M21" i="1" s="1"/>
  <c r="K22" i="1"/>
  <c r="L22" i="1" s="1"/>
  <c r="J22" i="1"/>
  <c r="I22" i="1"/>
  <c r="I21" i="1" s="1"/>
  <c r="F22" i="1"/>
  <c r="G22" i="1" s="1"/>
  <c r="E22" i="1"/>
  <c r="D22" i="1"/>
  <c r="D21" i="1" s="1"/>
  <c r="C22" i="1"/>
  <c r="N21" i="1"/>
  <c r="J21" i="1"/>
  <c r="E21" i="1"/>
  <c r="C21" i="1"/>
  <c r="L20" i="1"/>
  <c r="G20" i="1"/>
  <c r="L19" i="1"/>
  <c r="G19" i="1"/>
  <c r="L18" i="1"/>
  <c r="G18" i="1"/>
  <c r="L17" i="1"/>
  <c r="G17" i="1"/>
  <c r="N16" i="1"/>
  <c r="M16" i="1"/>
  <c r="K16" i="1"/>
  <c r="L16" i="1" s="1"/>
  <c r="J16" i="1"/>
  <c r="I16" i="1"/>
  <c r="F16" i="1"/>
  <c r="G16" i="1" s="1"/>
  <c r="E16" i="1"/>
  <c r="D16" i="1"/>
  <c r="C16" i="1"/>
  <c r="L15" i="1"/>
  <c r="G15" i="1"/>
  <c r="L14" i="1"/>
  <c r="G14" i="1"/>
  <c r="L13" i="1"/>
  <c r="G13" i="1"/>
  <c r="L12" i="1"/>
  <c r="G12" i="1"/>
  <c r="L11" i="1"/>
  <c r="G11" i="1"/>
  <c r="L10" i="1"/>
  <c r="G10" i="1"/>
  <c r="N9" i="1"/>
  <c r="M9" i="1"/>
  <c r="K9" i="1"/>
  <c r="J9" i="1"/>
  <c r="L9" i="1" s="1"/>
  <c r="I9" i="1"/>
  <c r="F9" i="1"/>
  <c r="E9" i="1"/>
  <c r="G9" i="1" s="1"/>
  <c r="D9" i="1"/>
  <c r="C9" i="1"/>
  <c r="N8" i="1"/>
  <c r="N38" i="1" s="1"/>
  <c r="M8" i="1"/>
  <c r="K8" i="1"/>
  <c r="L8" i="1" s="1"/>
  <c r="J8" i="1"/>
  <c r="J38" i="1" s="1"/>
  <c r="I8" i="1"/>
  <c r="I38" i="1" s="1"/>
  <c r="F8" i="1"/>
  <c r="G8" i="1" s="1"/>
  <c r="E8" i="1"/>
  <c r="E38" i="1" s="1"/>
  <c r="D8" i="1"/>
  <c r="C8" i="1"/>
  <c r="C38" i="1" s="1"/>
  <c r="I121" i="1" l="1"/>
  <c r="E121" i="1"/>
  <c r="I233" i="1"/>
  <c r="D38" i="1"/>
  <c r="D120" i="1"/>
  <c r="D121" i="1" s="1"/>
  <c r="D233" i="1" s="1"/>
  <c r="G120" i="1"/>
  <c r="L232" i="1"/>
  <c r="C120" i="1"/>
  <c r="C121" i="1" s="1"/>
  <c r="C233" i="1" s="1"/>
  <c r="N120" i="1"/>
  <c r="N121" i="1" s="1"/>
  <c r="E233" i="1"/>
  <c r="N233" i="1"/>
  <c r="M38" i="1"/>
  <c r="M120" i="1"/>
  <c r="J120" i="1"/>
  <c r="J121" i="1" s="1"/>
  <c r="J233" i="1" s="1"/>
  <c r="G232" i="1"/>
  <c r="G54" i="1"/>
  <c r="L54" i="1"/>
  <c r="F21" i="1"/>
  <c r="G21" i="1" s="1"/>
  <c r="K21" i="1"/>
  <c r="L21" i="1" s="1"/>
  <c r="G31" i="1"/>
  <c r="L31" i="1"/>
  <c r="G122" i="1"/>
  <c r="L122" i="1"/>
  <c r="G118" i="1"/>
  <c r="L118" i="1"/>
  <c r="O229" i="1"/>
  <c r="O226" i="1"/>
  <c r="O225" i="1"/>
  <c r="O224" i="1"/>
  <c r="O223" i="1"/>
  <c r="O218" i="1"/>
  <c r="O216" i="1"/>
  <c r="O215"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37" i="1"/>
  <c r="O136" i="1"/>
  <c r="O135" i="1"/>
  <c r="O134" i="1"/>
  <c r="O133" i="1"/>
  <c r="O132" i="1"/>
  <c r="O131" i="1"/>
  <c r="O130" i="1"/>
  <c r="O129" i="1"/>
  <c r="O126" i="1"/>
  <c r="O124" i="1"/>
  <c r="O119" i="1"/>
  <c r="O116" i="1"/>
  <c r="O115" i="1"/>
  <c r="O113" i="1"/>
  <c r="O112" i="1"/>
  <c r="O108" i="1"/>
  <c r="O107" i="1"/>
  <c r="O105" i="1"/>
  <c r="O104" i="1"/>
  <c r="O103" i="1"/>
  <c r="O100" i="1"/>
  <c r="O99" i="1"/>
  <c r="O98" i="1"/>
  <c r="O97" i="1"/>
  <c r="O96" i="1"/>
  <c r="O95" i="1"/>
  <c r="O94" i="1"/>
  <c r="O93" i="1"/>
  <c r="O92" i="1"/>
  <c r="O90" i="1"/>
  <c r="O89" i="1"/>
  <c r="O88" i="1"/>
  <c r="O87" i="1"/>
  <c r="O86" i="1"/>
  <c r="O85" i="1"/>
  <c r="O84" i="1"/>
  <c r="O83" i="1"/>
  <c r="O81" i="1"/>
  <c r="O80" i="1"/>
  <c r="O79" i="1"/>
  <c r="O78" i="1"/>
  <c r="O77" i="1"/>
  <c r="O74" i="1"/>
  <c r="O72" i="1"/>
  <c r="O67" i="1"/>
  <c r="O66" i="1"/>
  <c r="O65" i="1"/>
  <c r="O63" i="1"/>
  <c r="O61" i="1"/>
  <c r="O58" i="1"/>
  <c r="O56" i="1"/>
  <c r="O55" i="1"/>
  <c r="O52" i="1"/>
  <c r="O51" i="1"/>
  <c r="O50" i="1"/>
  <c r="O48" i="1"/>
  <c r="O47" i="1"/>
  <c r="O46" i="1"/>
  <c r="O45" i="1"/>
  <c r="O44" i="1"/>
  <c r="O42" i="1"/>
  <c r="O41" i="1"/>
  <c r="O40" i="1"/>
  <c r="O37" i="1"/>
  <c r="O36" i="1"/>
  <c r="O35" i="1"/>
  <c r="O33" i="1"/>
  <c r="O32" i="1"/>
  <c r="O30" i="1"/>
  <c r="O28" i="1"/>
  <c r="O27" i="1"/>
  <c r="O26" i="1"/>
  <c r="O25" i="1"/>
  <c r="O24" i="1"/>
  <c r="O23" i="1"/>
  <c r="O20" i="1"/>
  <c r="O19" i="1"/>
  <c r="O18" i="1"/>
  <c r="O17" i="1"/>
  <c r="O14" i="1"/>
  <c r="O13" i="1"/>
  <c r="O12" i="1"/>
  <c r="O11" i="1"/>
  <c r="O10" i="1"/>
  <c r="L120" i="1" l="1"/>
  <c r="K38" i="1"/>
  <c r="F38" i="1"/>
  <c r="M121" i="1"/>
  <c r="M233" i="1" s="1"/>
  <c r="O217" i="1"/>
  <c r="O16" i="1"/>
  <c r="O39" i="1"/>
  <c r="O60" i="1"/>
  <c r="O71" i="1"/>
  <c r="O82" i="1"/>
  <c r="O175" i="1"/>
  <c r="O128" i="1"/>
  <c r="O22" i="1"/>
  <c r="O54" i="1"/>
  <c r="O59" i="1"/>
  <c r="O21" i="1"/>
  <c r="O34" i="1"/>
  <c r="O49" i="1"/>
  <c r="O8" i="1"/>
  <c r="O29" i="1"/>
  <c r="O31" i="1"/>
  <c r="O64" i="1"/>
  <c r="O123" i="1"/>
  <c r="O38" i="1"/>
  <c r="O118" i="1"/>
  <c r="G38" i="1" l="1"/>
  <c r="F121" i="1"/>
  <c r="L38" i="1"/>
  <c r="K121" i="1"/>
  <c r="O122" i="1"/>
  <c r="O53" i="1"/>
  <c r="O232" i="1"/>
  <c r="L121" i="1" l="1"/>
  <c r="K233" i="1"/>
  <c r="L233" i="1" s="1"/>
  <c r="G121" i="1"/>
  <c r="F233" i="1"/>
  <c r="G233" i="1" s="1"/>
  <c r="O120" i="1" l="1"/>
  <c r="O233" i="1"/>
  <c r="O121" i="1"/>
</calcChain>
</file>

<file path=xl/comments1.xml><?xml version="1.0" encoding="utf-8"?>
<comments xmlns="http://schemas.openxmlformats.org/spreadsheetml/2006/main">
  <authors>
    <author>Автор</author>
  </authors>
  <commentList>
    <comment ref="F221" authorId="0">
      <text>
        <r>
          <rPr>
            <b/>
            <sz val="9"/>
            <color indexed="81"/>
            <rFont val="Tahoma"/>
            <family val="2"/>
            <charset val="204"/>
          </rPr>
          <t>Автор:</t>
        </r>
        <r>
          <rPr>
            <sz val="9"/>
            <color indexed="81"/>
            <rFont val="Tahoma"/>
            <family val="2"/>
            <charset val="204"/>
          </rPr>
          <t xml:space="preserve">
1 363 341,0</t>
        </r>
      </text>
    </comment>
  </commentList>
</comments>
</file>

<file path=xl/sharedStrings.xml><?xml version="1.0" encoding="utf-8"?>
<sst xmlns="http://schemas.openxmlformats.org/spreadsheetml/2006/main" count="525" uniqueCount="386">
  <si>
    <t>Объем бюджета Миасского городского округа по доходам на 2021 год и на плановый период 2022-2023 годов.</t>
  </si>
  <si>
    <t>(тыс. рублей)</t>
  </si>
  <si>
    <t>Коды бюджетной классификации</t>
  </si>
  <si>
    <t>Наименование доходов</t>
  </si>
  <si>
    <t xml:space="preserve">Сумма на 2021 год </t>
  </si>
  <si>
    <t>Уточ. Февраль</t>
  </si>
  <si>
    <t>Уточнение август</t>
  </si>
  <si>
    <t>Откл.</t>
  </si>
  <si>
    <t>Примеч.</t>
  </si>
  <si>
    <t xml:space="preserve">Сумма на 2022 год </t>
  </si>
  <si>
    <t xml:space="preserve">Сумма на 
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</si>
  <si>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</si>
  <si>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</si>
  <si>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</si>
  <si>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</si>
  <si>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</si>
  <si>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</si>
  <si>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</si>
  <si>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</si>
  <si>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ожидаемое поступление</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</si>
  <si>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</si>
  <si>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</si>
  <si>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</si>
  <si>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</si>
  <si>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</si>
  <si>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</si>
  <si>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</si>
  <si>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</si>
  <si>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</si>
  <si>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</si>
  <si>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</si>
  <si>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</si>
  <si>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</si>
  <si>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</si>
  <si>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</si>
  <si>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</si>
  <si>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</si>
  <si>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</si>
  <si>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</si>
  <si>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</si>
  <si>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</si>
  <si>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</si>
  <si>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</si>
  <si>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</si>
  <si>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</si>
  <si>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</si>
  <si>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</si>
  <si>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</si>
  <si>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</si>
  <si>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</si>
  <si>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</si>
  <si>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</si>
  <si>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</si>
  <si>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</si>
  <si>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</si>
  <si>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</si>
  <si>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</si>
  <si>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</si>
  <si>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</si>
  <si>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</si>
  <si>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</si>
  <si>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</si>
  <si>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</si>
  <si>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</si>
  <si>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</si>
  <si>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</si>
  <si>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</si>
  <si>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</si>
  <si>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</si>
  <si>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</si>
  <si>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</si>
  <si>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</si>
  <si>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</si>
  <si>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</si>
  <si>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</si>
  <si>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</si>
  <si>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</si>
  <si>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</si>
  <si>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</si>
  <si>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</si>
  <si>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 xml:space="preserve">Обращение Управления ФКиС АМГО от 04.08.2021г. 
№ 786/12 
</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</si>
  <si>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</si>
  <si>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</si>
  <si>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</si>
  <si>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</si>
  <si>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</si>
  <si>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</si>
  <si>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</si>
  <si>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</si>
  <si>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</si>
  <si>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</si>
  <si>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</si>
  <si>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</si>
  <si>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</si>
  <si>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</si>
  <si>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</si>
  <si>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</si>
  <si>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</si>
  <si>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</si>
  <si>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</si>
  <si>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</si>
  <si>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</si>
  <si>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</si>
  <si>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</si>
  <si>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</si>
  <si>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</si>
  <si>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</si>
  <si>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</si>
  <si>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</si>
  <si>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</si>
  <si>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</si>
  <si>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фактическое поступление</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</si>
  <si>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</si>
  <si>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</si>
  <si>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</si>
  <si>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</si>
  <si>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</si>
  <si>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</si>
  <si>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</si>
  <si>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</si>
  <si>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</si>
  <si>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</si>
  <si>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</si>
  <si>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</si>
  <si>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</si>
  <si>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</si>
  <si>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</si>
  <si>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</si>
  <si>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</si>
  <si>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</si>
  <si>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</si>
  <si>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Обращение Управления образования АМГО от 07.07.2021г. 
№ 2250/10 
(2,6 т.р.)</t>
  </si>
  <si>
    <t>289 1 14 02042 04 0000 440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</si>
  <si>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</si>
  <si>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</si>
  <si>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</si>
  <si>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</si>
  <si>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</si>
  <si>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</si>
  <si>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</si>
  <si>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</si>
  <si>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</si>
  <si>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</si>
  <si>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</si>
  <si>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</si>
  <si>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</si>
  <si>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</si>
  <si>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</si>
  <si>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</si>
  <si>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</si>
  <si>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</si>
  <si>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</si>
  <si>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</si>
  <si>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</si>
  <si>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</si>
  <si>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</si>
  <si>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</si>
  <si>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</si>
  <si>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</si>
  <si>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</si>
  <si>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</si>
  <si>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</si>
  <si>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</si>
  <si>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</si>
  <si>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</si>
  <si>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</si>
  <si>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</si>
  <si>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</si>
  <si>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</si>
  <si>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</si>
  <si>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</si>
  <si>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</si>
  <si>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</si>
  <si>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</si>
  <si>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</si>
  <si>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</si>
  <si>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</si>
  <si>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</si>
  <si>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</si>
  <si>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</si>
  <si>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</si>
  <si>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</si>
  <si>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</si>
  <si>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</si>
  <si>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</si>
  <si>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</si>
  <si>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</si>
  <si>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</si>
  <si>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</si>
  <si>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</si>
  <si>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</si>
  <si>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076 1 16 10123 01 0000 140</t>
  </si>
  <si>
    <t>141 1 16 10123 01 0000 140</t>
  </si>
  <si>
    <t>182 1 16 10123 01 0000 140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</si>
  <si>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</si>
  <si>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</si>
  <si>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</si>
  <si>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</si>
  <si>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</si>
  <si>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</si>
  <si>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</si>
  <si>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048 1 16 11050 01 0000 140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</si>
  <si>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</si>
  <si>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</si>
  <si>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</si>
  <si>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</si>
  <si>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</si>
  <si>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</si>
  <si>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</si>
  <si>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</si>
  <si>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</si>
  <si>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</si>
  <si>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</si>
  <si>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</si>
  <si>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</si>
  <si>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</si>
  <si>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</si>
  <si>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РПЧО от 28.07.2021г. 
№ 491-рп, от 03.08.2021г. № 511-рп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</si>
  <si>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</si>
  <si>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</si>
  <si>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</si>
  <si>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</si>
  <si>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План МФ</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</si>
  <si>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</si>
  <si>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</si>
  <si>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</si>
  <si>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</si>
  <si>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</si>
  <si>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</si>
  <si>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</si>
  <si>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</si>
  <si>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</si>
  <si>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</si>
  <si>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</si>
  <si>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</si>
  <si>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</si>
  <si>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</si>
  <si>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</si>
  <si>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</si>
  <si>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</si>
  <si>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</si>
  <si>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</si>
  <si>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</si>
  <si>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</si>
  <si>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</si>
  <si>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</si>
  <si>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</si>
  <si>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</si>
  <si>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внутренняя передвижка</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</si>
  <si>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</si>
  <si>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</si>
  <si>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</si>
  <si>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</si>
  <si>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</si>
  <si>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</si>
  <si>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</si>
  <si>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</si>
  <si>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</si>
  <si>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</si>
  <si>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</si>
  <si>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</si>
  <si>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</si>
  <si>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</si>
  <si>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</si>
  <si>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</si>
  <si>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РПЧО от 08.06.21г. 
№352-рп</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</si>
  <si>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</si>
  <si>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</si>
  <si>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</si>
  <si>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</si>
  <si>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</si>
  <si>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</si>
  <si>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</si>
  <si>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</si>
  <si>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</si>
  <si>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</si>
  <si>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</si>
  <si>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</si>
  <si>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</si>
  <si>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</si>
  <si>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</si>
  <si>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</si>
  <si>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</si>
  <si>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</si>
  <si>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</si>
  <si>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</si>
  <si>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</si>
  <si>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</si>
  <si>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</si>
  <si>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</si>
  <si>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289 2 02 29999 04 0000 150</t>
  </si>
  <si>
    <t>Прочие субсидии бюджетам городских округов</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</si>
  <si>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</si>
  <si>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</si>
  <si>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</si>
  <si>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</si>
  <si>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</si>
  <si>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</si>
  <si>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</si>
  <si>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</si>
  <si>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</si>
  <si>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</si>
  <si>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</si>
  <si>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</si>
  <si>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</si>
  <si>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</si>
  <si>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</si>
  <si>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</si>
  <si>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</si>
  <si>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</si>
  <si>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</si>
  <si>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</si>
  <si>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</si>
  <si>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</si>
  <si>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</si>
  <si>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</si>
  <si>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</si>
  <si>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</si>
  <si>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</si>
  <si>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</si>
  <si>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</si>
  <si>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</si>
  <si>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</si>
  <si>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</si>
  <si>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</si>
  <si>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</si>
  <si>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</si>
  <si>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</si>
  <si>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</si>
  <si>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</si>
  <si>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</si>
  <si>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</si>
  <si>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</si>
  <si>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</si>
  <si>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</si>
  <si>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</si>
  <si>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</si>
  <si>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</si>
  <si>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</si>
  <si>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</si>
  <si>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</si>
  <si>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</si>
  <si>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</si>
  <si>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</si>
  <si>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</si>
  <si>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</si>
  <si>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</si>
  <si>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</si>
  <si>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</si>
  <si>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</si>
  <si>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</si>
  <si>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</si>
  <si>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</si>
  <si>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</si>
  <si>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</si>
  <si>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</si>
  <si>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</si>
  <si>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</si>
  <si>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</si>
  <si>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</si>
  <si>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</si>
  <si>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реализацию регионального проекта «Информационная безопасность»</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</si>
  <si>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</si>
  <si>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</si>
  <si>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</si>
  <si>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288 2 02 49999 04 0000 150</t>
  </si>
  <si>
    <t xml:space="preserve">Прочие межбюджетные трансферты, передаваемые бюджетам городских округов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</si>
  <si>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</si>
  <si>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</si>
  <si>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</si>
  <si>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</si>
  <si>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Обращение Образования от 07.07.2021г.
 № 2251/10</t>
  </si>
  <si>
    <t>289 2 04 04020 04 0000 150</t>
  </si>
  <si>
    <t>Обращение Культуры от 22.06.2021г.
 № 441/11</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</si>
  <si>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</si>
  <si>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</si>
  <si>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</si>
  <si>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</si>
  <si>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</si>
  <si>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</si>
  <si>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</si>
  <si>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</si>
  <si>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r>
      <t xml:space="preserve">Сумма на 2021 год </t>
    </r>
    <r>
      <rPr>
        <sz val="11"/>
        <rFont val="Times New Roman"/>
        <family val="1"/>
        <charset val="204"/>
      </rPr>
      <t>(Решение Собрания депутатов № 4 от 25.06.2021г.)</t>
    </r>
  </si>
  <si>
    <t>Приложение 1 к реестру</t>
  </si>
  <si>
    <t>(с информацией об изменении объема доходов бюджета Округа)</t>
  </si>
  <si>
    <t xml:space="preserve">Обращение Управления образования АМГО от 02.08.2021г. 
№ 2504/10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</si>
</sst>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3"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u/>
      <sz val="12"/>
      <name val="Times New Roman"/>
      <family val="1"/>
      <charset val="204"/>
    </font>
    <font>
      <sz val="11"/>
      <name val="Times New Roman"/>
      <family val="1"/>
      <charset val="204"/>
    </font>
    <font>
      <b/>
      <sz val="9"/>
      <color indexed="81"/>
      <name val="Tahoma"/>
      <family val="2"/>
      <charset val="204"/>
    </font>
    <font>
      <sz val="9"/>
      <color indexed="81"/>
      <name val="Tahoma"/>
      <family val="2"/>
      <charset val="204"/>
    </font>
    <font>
      <sz val="11"/>
      <color rgb="FF000000"/>
      <name val="Calibri"/>
      <family val="2"/>
      <scheme val="minor"/>
    </font>
    <font>
      <sz val="12"/>
      <color theme="1"/>
      <name val="Times New Roman"/>
      <family val="2"/>
      <charset val="204"/>
    </font>
    <font>
      <sz val="11"/>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11" fillId="0" borderId="0" applyFont="0" applyFill="0" applyBorder="0" applyAlignment="0" applyProtection="0"/>
  </cellStyleXfs>
  <cellXfs count="69">
    <xf numFmtId="0" fontId="0" fillId="0" borderId="0" xfId="0"/>
    <xf numFmtId="0" fontId="2" fillId="2" borderId="0" xfId="1" applyFont="1" applyFill="1" applyAlignment="1">
      <alignment horizontal="right" vertical="center" wrapText="1"/>
    </xf>
    <xf numFmtId="0" fontId="2" fillId="2" borderId="0" xfId="1" applyFont="1" applyFill="1" applyAlignment="1">
      <alignment horizontal="justify" vertical="center" wrapText="1"/>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2" fillId="0" borderId="0" xfId="1" applyFont="1" applyFill="1" applyAlignment="1">
      <alignment horizontal="right"/>
    </xf>
    <xf numFmtId="0" fontId="2" fillId="2" borderId="0" xfId="1" applyFont="1" applyFill="1" applyAlignment="1">
      <alignment horizontal="right" vertical="center"/>
    </xf>
    <xf numFmtId="164" fontId="4" fillId="2" borderId="0" xfId="2" applyNumberFormat="1" applyFont="1" applyFill="1" applyBorder="1" applyAlignment="1">
      <alignment horizontal="center" wrapText="1"/>
    </xf>
    <xf numFmtId="0" fontId="2" fillId="2" borderId="0" xfId="2" applyFont="1" applyFill="1" applyAlignment="1">
      <alignment vertical="center" wrapText="1"/>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4"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4" applyNumberFormat="1" applyFont="1" applyFill="1" applyBorder="1" applyAlignment="1">
      <alignment horizontal="center" vertical="center" wrapText="1"/>
    </xf>
    <xf numFmtId="49" fontId="4" fillId="2" borderId="6"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2" fillId="2" borderId="0" xfId="2" applyNumberFormat="1" applyFont="1" applyFill="1" applyAlignment="1">
      <alignment horizontal="center"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4" fillId="2" borderId="7" xfId="4" applyNumberFormat="1" applyFont="1" applyFill="1" applyBorder="1" applyAlignment="1">
      <alignment horizontal="justify" vertical="center" wrapText="1"/>
    </xf>
    <xf numFmtId="0" fontId="5" fillId="2" borderId="2" xfId="0" applyFont="1" applyFill="1" applyBorder="1" applyAlignment="1">
      <alignment horizontal="justify" vertical="center" wrapText="1" readingOrder="1"/>
    </xf>
    <xf numFmtId="49" fontId="2" fillId="2" borderId="2"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justify" vertical="center" wrapText="1"/>
    </xf>
    <xf numFmtId="49" fontId="5"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165" fontId="2" fillId="2" borderId="4" xfId="3" applyNumberFormat="1" applyFont="1" applyFill="1" applyBorder="1" applyAlignment="1">
      <alignment horizontal="center" vertical="center" wrapText="1"/>
    </xf>
    <xf numFmtId="165" fontId="5" fillId="2" borderId="2" xfId="3" applyNumberFormat="1" applyFont="1" applyFill="1" applyBorder="1" applyAlignment="1">
      <alignment horizontal="center" vertical="center" wrapText="1"/>
    </xf>
    <xf numFmtId="0" fontId="5" fillId="2" borderId="2" xfId="2" applyNumberFormat="1" applyFont="1" applyFill="1" applyBorder="1" applyAlignment="1">
      <alignment horizontal="justify" vertical="center" wrapText="1"/>
    </xf>
    <xf numFmtId="165" fontId="4" fillId="3" borderId="2"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165" fontId="2" fillId="3" borderId="2" xfId="3" applyNumberFormat="1" applyFont="1" applyFill="1" applyBorder="1" applyAlignment="1">
      <alignment horizontal="center" vertical="center" wrapText="1"/>
    </xf>
    <xf numFmtId="49" fontId="4" fillId="2" borderId="2" xfId="4" applyNumberFormat="1" applyFont="1" applyFill="1" applyBorder="1" applyAlignment="1">
      <alignment horizontal="left" vertical="center" wrapText="1"/>
    </xf>
    <xf numFmtId="0" fontId="7" fillId="2" borderId="0" xfId="2" applyFont="1" applyFill="1" applyAlignment="1">
      <alignment vertical="center" wrapText="1"/>
    </xf>
    <xf numFmtId="0" fontId="2" fillId="2" borderId="0" xfId="2" applyFont="1" applyFill="1" applyAlignment="1">
      <alignment horizontal="justify" vertical="center" wrapText="1"/>
    </xf>
    <xf numFmtId="164" fontId="4" fillId="2" borderId="0" xfId="2" applyNumberFormat="1" applyFont="1" applyFill="1" applyBorder="1" applyAlignment="1">
      <alignment horizontal="center" wrapText="1"/>
    </xf>
    <xf numFmtId="164" fontId="2" fillId="2" borderId="1" xfId="2" applyNumberFormat="1" applyFont="1" applyFill="1" applyBorder="1" applyAlignment="1">
      <alignment horizontal="center" vertical="center" wrapText="1"/>
    </xf>
    <xf numFmtId="0" fontId="12" fillId="0" borderId="0" xfId="0" applyFont="1" applyAlignment="1">
      <alignment horizontal="right"/>
    </xf>
    <xf numFmtId="0" fontId="4" fillId="2" borderId="0" xfId="2" applyFont="1" applyFill="1" applyAlignment="1">
      <alignment horizontal="left" vertical="center" wrapText="1"/>
    </xf>
    <xf numFmtId="0" fontId="2" fillId="2" borderId="0" xfId="1" applyFont="1" applyFill="1" applyAlignment="1">
      <alignment horizontal="left" vertical="center" wrapText="1"/>
    </xf>
    <xf numFmtId="164" fontId="4" fillId="2" borderId="0" xfId="2" applyNumberFormat="1" applyFont="1" applyFill="1" applyBorder="1" applyAlignment="1">
      <alignment horizontal="center" wrapText="1"/>
    </xf>
    <xf numFmtId="164" fontId="2" fillId="2" borderId="1"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4" applyNumberFormat="1" applyFont="1" applyFill="1" applyBorder="1" applyAlignment="1">
      <alignment horizontal="left" vertical="center" wrapText="1"/>
    </xf>
    <xf numFmtId="49" fontId="4" fillId="2" borderId="6" xfId="4" applyNumberFormat="1" applyFont="1" applyFill="1" applyBorder="1" applyAlignment="1">
      <alignment horizontal="left" vertical="center" wrapText="1"/>
    </xf>
    <xf numFmtId="0" fontId="0" fillId="0" borderId="0" xfId="0" applyAlignment="1">
      <alignment horizontal="center" wrapText="1"/>
    </xf>
  </cellXfs>
  <cellStyles count="16">
    <cellStyle name="Normal" xfId="5"/>
    <cellStyle name="Обычный" xfId="0" builtinId="0"/>
    <cellStyle name="Обычный 2" xfId="6"/>
    <cellStyle name="Обычный 2 2" xfId="2"/>
    <cellStyle name="Обычный 2 3" xfId="1"/>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consultantplus://offline/ref=D42EAC7BD398020209D35F6AF6672FBA6F13F77B84F225875A8095FA102A9B2D8E358CD609751112B9E7A4869E64DFF883BAA8D38BAB06D8YDV9M" TargetMode="External"/><Relationship Id="rId7" Type="http://schemas.openxmlformats.org/officeDocument/2006/relationships/vmlDrawing" Target="../drawings/vmlDrawing1.vm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236"/>
  <sheetViews>
    <sheetView tabSelected="1" topLeftCell="A70" zoomScaleNormal="100" workbookViewId="0">
      <selection activeCell="R10" sqref="R10"/>
    </sheetView>
  </sheetViews>
  <sheetFormatPr defaultRowHeight="15.75" x14ac:dyDescent="0.25"/>
  <cols>
    <col min="1" max="1" width="29.5703125" style="33" customWidth="1"/>
    <col min="2" max="2" width="68" style="56" customWidth="1"/>
    <col min="3" max="4" width="14.7109375" style="33" hidden="1" customWidth="1"/>
    <col min="5" max="5" width="15.7109375" style="33" customWidth="1"/>
    <col min="6" max="7" width="14.7109375" style="33" customWidth="1"/>
    <col min="8" max="8" width="16.7109375" style="33" customWidth="1"/>
    <col min="9" max="10" width="14.7109375" style="33" hidden="1" customWidth="1"/>
    <col min="11" max="11" width="14.7109375" style="33" customWidth="1"/>
    <col min="12" max="12" width="14.7109375" style="33" hidden="1" customWidth="1"/>
    <col min="13" max="13" width="15.7109375" style="33" hidden="1" customWidth="1"/>
    <col min="14" max="14" width="14.5703125" style="33" customWidth="1"/>
    <col min="15" max="15" width="15.7109375" style="33" hidden="1" customWidth="1"/>
    <col min="16" max="17" width="13.85546875" style="33" customWidth="1"/>
    <col min="18" max="18" width="9.140625" style="8"/>
    <col min="19" max="19" width="73.28515625" style="8" customWidth="1"/>
    <col min="20" max="20" width="15.85546875" style="8" customWidth="1"/>
    <col min="21" max="21" width="11" style="8" customWidth="1"/>
    <col min="22" max="16384" width="9.140625" style="8"/>
  </cols>
  <sheetData>
    <row r="1" spans="1:17" s="5" customFormat="1" x14ac:dyDescent="0.25">
      <c r="A1" s="1"/>
      <c r="B1" s="2"/>
      <c r="C1" s="3"/>
      <c r="D1" s="3"/>
      <c r="E1" s="3"/>
      <c r="F1" s="3"/>
      <c r="G1" s="3"/>
      <c r="H1" s="3"/>
      <c r="I1" s="3"/>
      <c r="J1" s="61"/>
      <c r="K1" s="61"/>
      <c r="L1" s="61"/>
      <c r="M1" s="61"/>
      <c r="N1" s="4"/>
      <c r="O1" s="4"/>
      <c r="P1" s="1"/>
      <c r="Q1" s="1"/>
    </row>
    <row r="2" spans="1:17" s="5" customFormat="1" x14ac:dyDescent="0.25">
      <c r="A2" s="1"/>
      <c r="B2" s="1"/>
      <c r="C2" s="6"/>
      <c r="D2" s="6"/>
      <c r="E2" s="6"/>
      <c r="F2" s="6"/>
      <c r="G2" s="6"/>
      <c r="H2" s="6"/>
      <c r="I2" s="6"/>
      <c r="J2" s="6"/>
      <c r="K2" s="6"/>
      <c r="L2" s="6"/>
      <c r="M2" s="6"/>
      <c r="N2" s="59" t="s">
        <v>383</v>
      </c>
      <c r="O2" s="1"/>
      <c r="P2" s="1"/>
      <c r="Q2" s="1"/>
    </row>
    <row r="3" spans="1:17" ht="15.75" customHeight="1" x14ac:dyDescent="0.25">
      <c r="A3" s="62" t="s">
        <v>0</v>
      </c>
      <c r="B3" s="62"/>
      <c r="C3" s="62"/>
      <c r="D3" s="62"/>
      <c r="E3" s="62"/>
      <c r="F3" s="62"/>
      <c r="G3" s="62"/>
      <c r="H3" s="62"/>
      <c r="I3" s="62"/>
      <c r="J3" s="62"/>
      <c r="K3" s="62"/>
      <c r="L3" s="62"/>
      <c r="M3" s="62"/>
      <c r="N3" s="62"/>
      <c r="O3" s="7"/>
      <c r="P3" s="7"/>
      <c r="Q3" s="7"/>
    </row>
    <row r="4" spans="1:17" x14ac:dyDescent="0.25">
      <c r="A4" s="62"/>
      <c r="B4" s="62"/>
      <c r="C4" s="62"/>
      <c r="D4" s="62"/>
      <c r="E4" s="62"/>
      <c r="F4" s="62"/>
      <c r="G4" s="62"/>
      <c r="H4" s="62"/>
      <c r="I4" s="62"/>
      <c r="J4" s="62"/>
      <c r="K4" s="62"/>
      <c r="L4" s="62"/>
      <c r="M4" s="62"/>
      <c r="N4" s="62"/>
      <c r="O4" s="7"/>
      <c r="P4" s="7"/>
      <c r="Q4" s="7"/>
    </row>
    <row r="5" spans="1:17" ht="15.75" customHeight="1" x14ac:dyDescent="0.25">
      <c r="A5" s="62" t="s">
        <v>384</v>
      </c>
      <c r="B5" s="68"/>
      <c r="C5" s="68"/>
      <c r="D5" s="68"/>
      <c r="E5" s="68"/>
      <c r="F5" s="68"/>
      <c r="G5" s="68"/>
      <c r="H5" s="68"/>
      <c r="I5" s="68"/>
      <c r="J5" s="68"/>
      <c r="K5" s="68"/>
      <c r="L5" s="68"/>
      <c r="M5" s="68"/>
      <c r="N5" s="68"/>
      <c r="O5" s="57"/>
      <c r="P5" s="57"/>
      <c r="Q5" s="57"/>
    </row>
    <row r="6" spans="1:17" x14ac:dyDescent="0.25">
      <c r="A6" s="9"/>
      <c r="B6" s="10"/>
      <c r="C6" s="58"/>
      <c r="D6" s="58"/>
      <c r="E6" s="58"/>
      <c r="F6" s="58"/>
      <c r="G6" s="58"/>
      <c r="H6" s="58"/>
      <c r="I6" s="58"/>
      <c r="J6" s="11"/>
      <c r="K6" s="11"/>
      <c r="L6" s="11"/>
      <c r="M6" s="63" t="s">
        <v>1</v>
      </c>
      <c r="N6" s="63"/>
      <c r="O6" s="11"/>
      <c r="P6" s="11"/>
      <c r="Q6" s="11"/>
    </row>
    <row r="7" spans="1:17" ht="82.5" customHeight="1" x14ac:dyDescent="0.25">
      <c r="A7" s="12" t="s">
        <v>2</v>
      </c>
      <c r="B7" s="12" t="s">
        <v>3</v>
      </c>
      <c r="C7" s="12" t="s">
        <v>4</v>
      </c>
      <c r="D7" s="12" t="s">
        <v>5</v>
      </c>
      <c r="E7" s="12" t="s">
        <v>382</v>
      </c>
      <c r="F7" s="12" t="s">
        <v>6</v>
      </c>
      <c r="G7" s="12" t="s">
        <v>7</v>
      </c>
      <c r="H7" s="12" t="s">
        <v>8</v>
      </c>
      <c r="I7" s="12" t="s">
        <v>9</v>
      </c>
      <c r="J7" s="12" t="s">
        <v>9</v>
      </c>
      <c r="K7" s="12" t="s">
        <v>9</v>
      </c>
      <c r="L7" s="12" t="s">
        <v>10</v>
      </c>
      <c r="M7" s="12" t="s">
        <v>9</v>
      </c>
      <c r="N7" s="12" t="s">
        <v>10</v>
      </c>
      <c r="O7" s="12" t="s">
        <v>7</v>
      </c>
      <c r="P7" s="13"/>
      <c r="Q7" s="13"/>
    </row>
    <row r="8" spans="1:17" ht="21" customHeight="1" x14ac:dyDescent="0.25">
      <c r="A8" s="14" t="s">
        <v>11</v>
      </c>
      <c r="B8" s="15" t="s">
        <v>12</v>
      </c>
      <c r="C8" s="16">
        <f t="shared" ref="C8:N8" si="0">SUM(C10:C14)</f>
        <v>1069651.4000000001</v>
      </c>
      <c r="D8" s="16">
        <f t="shared" si="0"/>
        <v>1069651.4000000001</v>
      </c>
      <c r="E8" s="16">
        <f>SUM(E10:E15)</f>
        <v>1090454.0000000002</v>
      </c>
      <c r="F8" s="16">
        <f>SUM(F10:F15)</f>
        <v>1111830.0000000002</v>
      </c>
      <c r="G8" s="16">
        <f>F8-E8</f>
        <v>21376</v>
      </c>
      <c r="H8" s="16"/>
      <c r="I8" s="16">
        <f t="shared" si="0"/>
        <v>1117766.3999999999</v>
      </c>
      <c r="J8" s="16">
        <f t="shared" si="0"/>
        <v>1117766.3999999999</v>
      </c>
      <c r="K8" s="16">
        <f>SUM(K10:K14)</f>
        <v>1117766.3999999999</v>
      </c>
      <c r="L8" s="17">
        <f>K8-J8</f>
        <v>0</v>
      </c>
      <c r="M8" s="16">
        <f t="shared" si="0"/>
        <v>1203137.3</v>
      </c>
      <c r="N8" s="16">
        <f t="shared" si="0"/>
        <v>1203137.3</v>
      </c>
      <c r="O8" s="16">
        <f>N8-M8</f>
        <v>0</v>
      </c>
      <c r="P8" s="18"/>
      <c r="Q8" s="18"/>
    </row>
    <row r="9" spans="1:17" ht="66" customHeight="1" x14ac:dyDescent="0.25">
      <c r="A9" s="19"/>
      <c r="B9" s="20" t="s">
        <v>13</v>
      </c>
      <c r="C9" s="17">
        <f>(C10+C11+C12+C13)*16.8988501/31.8988501+C14</f>
        <v>568635.54990200547</v>
      </c>
      <c r="D9" s="17">
        <f>(D10+D11+D12+D13)*16.8988501/31.8988501+D14</f>
        <v>568635.54990200547</v>
      </c>
      <c r="E9" s="17">
        <f>(E10+E11+E12+E13)*16.8988501/31.8988501+E14+(E15)*16.8988501/29.8988501</f>
        <v>580393.19335365982</v>
      </c>
      <c r="F9" s="17">
        <f>(F10+F11+F12+F13)*16.8988501/31.8988501+F14+(F15)*16.8988501/29.8988501</f>
        <v>592191.42642080132</v>
      </c>
      <c r="G9" s="17">
        <f t="shared" ref="G9:G76" si="1">F9-E9</f>
        <v>11798.233067141497</v>
      </c>
      <c r="H9" s="16"/>
      <c r="I9" s="17">
        <f>(I10+I11+I12+I13)*16.522473/31.52273+I14</f>
        <v>587913.41254933504</v>
      </c>
      <c r="J9" s="17">
        <f>(J10+J11+J12+J13)*16.522473/31.52273+J14</f>
        <v>587913.41254933504</v>
      </c>
      <c r="K9" s="17">
        <f>(K10+K11+K12+K13)*16.522473/31.52273+K14</f>
        <v>587913.41254933504</v>
      </c>
      <c r="L9" s="17">
        <f t="shared" ref="L9:L75" si="2">K9-J9</f>
        <v>0</v>
      </c>
      <c r="M9" s="17">
        <f>(M10+M11+M12+M13)*17.14368776/32.14368776+M14</f>
        <v>643846.61953328562</v>
      </c>
      <c r="N9" s="17">
        <f>(N10+N11+N12+N13)*17.14368776/32.14368776+N14</f>
        <v>643846.61953328562</v>
      </c>
      <c r="O9" s="16"/>
      <c r="P9" s="18"/>
      <c r="Q9" s="18"/>
    </row>
    <row r="10" spans="1:17" ht="78.75" x14ac:dyDescent="0.25">
      <c r="A10" s="64" t="s">
        <v>14</v>
      </c>
      <c r="B10" s="21" t="s">
        <v>15</v>
      </c>
      <c r="C10" s="17">
        <v>1003761.3</v>
      </c>
      <c r="D10" s="17">
        <v>1003761.3</v>
      </c>
      <c r="E10" s="17">
        <v>1003761.3</v>
      </c>
      <c r="F10" s="17">
        <v>1003761.3</v>
      </c>
      <c r="G10" s="17">
        <f t="shared" si="1"/>
        <v>0</v>
      </c>
      <c r="H10" s="17"/>
      <c r="I10" s="17">
        <v>1049703.3999999999</v>
      </c>
      <c r="J10" s="17">
        <v>1049703.3999999999</v>
      </c>
      <c r="K10" s="17">
        <v>1049703.3999999999</v>
      </c>
      <c r="L10" s="17">
        <f t="shared" si="2"/>
        <v>0</v>
      </c>
      <c r="M10" s="17">
        <v>1130946.5</v>
      </c>
      <c r="N10" s="17">
        <v>1130946.5</v>
      </c>
      <c r="O10" s="16">
        <f t="shared" ref="O10:O82" si="3">N10-M10</f>
        <v>0</v>
      </c>
      <c r="P10" s="18"/>
      <c r="Q10" s="18"/>
    </row>
    <row r="11" spans="1:17" ht="47.25" x14ac:dyDescent="0.25">
      <c r="A11" s="65"/>
      <c r="B11" s="21" t="s">
        <v>16</v>
      </c>
      <c r="C11" s="17">
        <v>38815.5</v>
      </c>
      <c r="D11" s="17">
        <v>38815.5</v>
      </c>
      <c r="E11" s="17">
        <v>38815.5</v>
      </c>
      <c r="F11" s="17">
        <v>38815.5</v>
      </c>
      <c r="G11" s="17">
        <f t="shared" si="1"/>
        <v>0</v>
      </c>
      <c r="H11" s="17"/>
      <c r="I11" s="17">
        <v>40122</v>
      </c>
      <c r="J11" s="17">
        <v>40122</v>
      </c>
      <c r="K11" s="17">
        <v>40122</v>
      </c>
      <c r="L11" s="17">
        <f t="shared" si="2"/>
        <v>0</v>
      </c>
      <c r="M11" s="17">
        <v>42508.2</v>
      </c>
      <c r="N11" s="17">
        <v>42508.2</v>
      </c>
      <c r="O11" s="16">
        <f t="shared" si="3"/>
        <v>0</v>
      </c>
      <c r="P11" s="18"/>
      <c r="Q11" s="18"/>
    </row>
    <row r="12" spans="1:17" ht="110.25" x14ac:dyDescent="0.25">
      <c r="A12" s="22" t="s">
        <v>17</v>
      </c>
      <c r="B12" s="23" t="s">
        <v>18</v>
      </c>
      <c r="C12" s="17">
        <v>15379.6</v>
      </c>
      <c r="D12" s="17">
        <v>15379.6</v>
      </c>
      <c r="E12" s="17">
        <v>15379.6</v>
      </c>
      <c r="F12" s="17">
        <v>17379.599999999999</v>
      </c>
      <c r="G12" s="17">
        <f t="shared" si="1"/>
        <v>1999.9999999999982</v>
      </c>
      <c r="H12" s="17" t="s">
        <v>19</v>
      </c>
      <c r="I12" s="17">
        <v>15649.7</v>
      </c>
      <c r="J12" s="17">
        <v>15649.7</v>
      </c>
      <c r="K12" s="17">
        <v>15649.7</v>
      </c>
      <c r="L12" s="17">
        <f t="shared" si="2"/>
        <v>0</v>
      </c>
      <c r="M12" s="17">
        <v>16506.3</v>
      </c>
      <c r="N12" s="17">
        <v>16506.3</v>
      </c>
      <c r="O12" s="16">
        <f t="shared" si="3"/>
        <v>0</v>
      </c>
      <c r="P12" s="18"/>
      <c r="Q12" s="18"/>
    </row>
    <row r="13" spans="1:17" ht="47.25" x14ac:dyDescent="0.25">
      <c r="A13" s="22" t="s">
        <v>20</v>
      </c>
      <c r="B13" s="21" t="s">
        <v>21</v>
      </c>
      <c r="C13" s="17">
        <v>7498.9</v>
      </c>
      <c r="D13" s="17">
        <v>7498.9</v>
      </c>
      <c r="E13" s="17">
        <v>7498.9</v>
      </c>
      <c r="F13" s="17">
        <v>13498.9</v>
      </c>
      <c r="G13" s="17">
        <f t="shared" si="1"/>
        <v>6000</v>
      </c>
      <c r="H13" s="17" t="s">
        <v>19</v>
      </c>
      <c r="I13" s="17">
        <v>8000</v>
      </c>
      <c r="J13" s="17">
        <v>8000</v>
      </c>
      <c r="K13" s="17">
        <v>8000</v>
      </c>
      <c r="L13" s="17">
        <f t="shared" si="2"/>
        <v>0</v>
      </c>
      <c r="M13" s="17">
        <v>8550</v>
      </c>
      <c r="N13" s="17">
        <v>8550</v>
      </c>
      <c r="O13" s="16">
        <f t="shared" si="3"/>
        <v>0</v>
      </c>
      <c r="P13" s="18"/>
      <c r="Q13" s="18"/>
    </row>
    <row r="14" spans="1:17" ht="94.5" x14ac:dyDescent="0.25">
      <c r="A14" s="22" t="s">
        <v>22</v>
      </c>
      <c r="B14" s="23" t="s">
        <v>23</v>
      </c>
      <c r="C14" s="17">
        <v>4196.1000000000004</v>
      </c>
      <c r="D14" s="17">
        <v>4196.1000000000004</v>
      </c>
      <c r="E14" s="17">
        <v>4196.1000000000004</v>
      </c>
      <c r="F14" s="17">
        <v>4196.1000000000004</v>
      </c>
      <c r="G14" s="17">
        <f t="shared" si="1"/>
        <v>0</v>
      </c>
      <c r="H14" s="17"/>
      <c r="I14" s="17">
        <v>4291.3</v>
      </c>
      <c r="J14" s="17">
        <v>4291.3</v>
      </c>
      <c r="K14" s="17">
        <v>4291.3</v>
      </c>
      <c r="L14" s="17">
        <f t="shared" si="2"/>
        <v>0</v>
      </c>
      <c r="M14" s="17">
        <v>4626.3</v>
      </c>
      <c r="N14" s="17">
        <v>4626.3</v>
      </c>
      <c r="O14" s="16">
        <f t="shared" si="3"/>
        <v>0</v>
      </c>
      <c r="P14" s="18"/>
      <c r="Q14" s="18"/>
    </row>
    <row r="15" spans="1:17" ht="47.25" x14ac:dyDescent="0.25">
      <c r="A15" s="22" t="s">
        <v>24</v>
      </c>
      <c r="B15" s="23" t="s">
        <v>25</v>
      </c>
      <c r="C15" s="17">
        <v>0</v>
      </c>
      <c r="D15" s="17">
        <v>0</v>
      </c>
      <c r="E15" s="17">
        <v>20802.599999999999</v>
      </c>
      <c r="F15" s="17">
        <v>34178.6</v>
      </c>
      <c r="G15" s="17">
        <f t="shared" si="1"/>
        <v>13376</v>
      </c>
      <c r="H15" s="17" t="s">
        <v>19</v>
      </c>
      <c r="I15" s="17"/>
      <c r="J15" s="17"/>
      <c r="K15" s="17"/>
      <c r="L15" s="17">
        <f t="shared" si="2"/>
        <v>0</v>
      </c>
      <c r="M15" s="17"/>
      <c r="N15" s="17"/>
      <c r="O15" s="16"/>
      <c r="P15" s="18"/>
      <c r="Q15" s="18"/>
    </row>
    <row r="16" spans="1:17" ht="31.5" x14ac:dyDescent="0.25">
      <c r="A16" s="24" t="s">
        <v>26</v>
      </c>
      <c r="B16" s="25" t="s">
        <v>27</v>
      </c>
      <c r="C16" s="16">
        <f t="shared" ref="C16:N16" si="4">C17+C18+C19+C20</f>
        <v>27522.100000000002</v>
      </c>
      <c r="D16" s="16">
        <f t="shared" si="4"/>
        <v>27522.100000000002</v>
      </c>
      <c r="E16" s="16">
        <f t="shared" si="4"/>
        <v>27522.100000000002</v>
      </c>
      <c r="F16" s="16">
        <f t="shared" si="4"/>
        <v>27522.100000000002</v>
      </c>
      <c r="G16" s="16">
        <f t="shared" si="1"/>
        <v>0</v>
      </c>
      <c r="H16" s="16"/>
      <c r="I16" s="16">
        <f t="shared" si="4"/>
        <v>29110.299999999996</v>
      </c>
      <c r="J16" s="16">
        <f t="shared" si="4"/>
        <v>29110.299999999996</v>
      </c>
      <c r="K16" s="16">
        <f t="shared" si="4"/>
        <v>29110.299999999996</v>
      </c>
      <c r="L16" s="17">
        <f t="shared" si="2"/>
        <v>0</v>
      </c>
      <c r="M16" s="16">
        <f t="shared" si="4"/>
        <v>29572.5</v>
      </c>
      <c r="N16" s="16">
        <f t="shared" si="4"/>
        <v>29572.5</v>
      </c>
      <c r="O16" s="16">
        <f t="shared" si="3"/>
        <v>0</v>
      </c>
      <c r="P16" s="18"/>
      <c r="Q16" s="18"/>
    </row>
    <row r="17" spans="1:17" ht="110.25" x14ac:dyDescent="0.25">
      <c r="A17" s="22" t="s">
        <v>28</v>
      </c>
      <c r="B17" s="26" t="s">
        <v>29</v>
      </c>
      <c r="C17" s="17">
        <v>12637.2</v>
      </c>
      <c r="D17" s="17">
        <v>12637.2</v>
      </c>
      <c r="E17" s="17">
        <v>12637.2</v>
      </c>
      <c r="F17" s="17">
        <v>12637.2</v>
      </c>
      <c r="G17" s="17">
        <f t="shared" si="1"/>
        <v>0</v>
      </c>
      <c r="H17" s="17"/>
      <c r="I17" s="17">
        <v>13382.6</v>
      </c>
      <c r="J17" s="17">
        <v>13382.6</v>
      </c>
      <c r="K17" s="17">
        <v>13382.6</v>
      </c>
      <c r="L17" s="17">
        <f t="shared" si="2"/>
        <v>0</v>
      </c>
      <c r="M17" s="17">
        <v>13691.5</v>
      </c>
      <c r="N17" s="17">
        <v>13691.5</v>
      </c>
      <c r="O17" s="16">
        <f t="shared" si="3"/>
        <v>0</v>
      </c>
      <c r="P17" s="18"/>
      <c r="Q17" s="18"/>
    </row>
    <row r="18" spans="1:17" ht="126" x14ac:dyDescent="0.25">
      <c r="A18" s="22" t="s">
        <v>30</v>
      </c>
      <c r="B18" s="26" t="s">
        <v>31</v>
      </c>
      <c r="C18" s="17">
        <v>72</v>
      </c>
      <c r="D18" s="17">
        <v>72</v>
      </c>
      <c r="E18" s="17">
        <v>72</v>
      </c>
      <c r="F18" s="17">
        <v>72</v>
      </c>
      <c r="G18" s="17">
        <f t="shared" si="1"/>
        <v>0</v>
      </c>
      <c r="H18" s="17"/>
      <c r="I18" s="17">
        <v>75.5</v>
      </c>
      <c r="J18" s="17">
        <v>75.5</v>
      </c>
      <c r="K18" s="17">
        <v>75.5</v>
      </c>
      <c r="L18" s="17">
        <f t="shared" si="2"/>
        <v>0</v>
      </c>
      <c r="M18" s="17">
        <v>76.5</v>
      </c>
      <c r="N18" s="17">
        <v>76.5</v>
      </c>
      <c r="O18" s="16">
        <f t="shared" si="3"/>
        <v>0</v>
      </c>
      <c r="P18" s="18"/>
      <c r="Q18" s="18"/>
    </row>
    <row r="19" spans="1:17" ht="110.25" x14ac:dyDescent="0.25">
      <c r="A19" s="22" t="s">
        <v>32</v>
      </c>
      <c r="B19" s="26" t="s">
        <v>33</v>
      </c>
      <c r="C19" s="17">
        <v>16623.400000000001</v>
      </c>
      <c r="D19" s="17">
        <v>16623.400000000001</v>
      </c>
      <c r="E19" s="17">
        <v>16623.400000000001</v>
      </c>
      <c r="F19" s="17">
        <v>16623.400000000001</v>
      </c>
      <c r="G19" s="17">
        <f t="shared" si="1"/>
        <v>0</v>
      </c>
      <c r="H19" s="17"/>
      <c r="I19" s="17">
        <v>17558.599999999999</v>
      </c>
      <c r="J19" s="17">
        <v>17558.599999999999</v>
      </c>
      <c r="K19" s="17">
        <v>17558.599999999999</v>
      </c>
      <c r="L19" s="17">
        <f t="shared" si="2"/>
        <v>0</v>
      </c>
      <c r="M19" s="17">
        <v>17906.5</v>
      </c>
      <c r="N19" s="17">
        <v>17906.5</v>
      </c>
      <c r="O19" s="16">
        <f t="shared" si="3"/>
        <v>0</v>
      </c>
      <c r="P19" s="18"/>
      <c r="Q19" s="18"/>
    </row>
    <row r="20" spans="1:17" ht="110.25" x14ac:dyDescent="0.25">
      <c r="A20" s="22" t="s">
        <v>34</v>
      </c>
      <c r="B20" s="26" t="s">
        <v>35</v>
      </c>
      <c r="C20" s="17">
        <v>-1810.5</v>
      </c>
      <c r="D20" s="17">
        <v>-1810.5</v>
      </c>
      <c r="E20" s="17">
        <v>-1810.5</v>
      </c>
      <c r="F20" s="17">
        <v>-1810.5</v>
      </c>
      <c r="G20" s="17">
        <f t="shared" si="1"/>
        <v>0</v>
      </c>
      <c r="H20" s="17"/>
      <c r="I20" s="17">
        <v>-1906.4</v>
      </c>
      <c r="J20" s="17">
        <v>-1906.4</v>
      </c>
      <c r="K20" s="17">
        <v>-1906.4</v>
      </c>
      <c r="L20" s="17">
        <f t="shared" si="2"/>
        <v>0</v>
      </c>
      <c r="M20" s="17">
        <v>-2102</v>
      </c>
      <c r="N20" s="17">
        <v>-2102</v>
      </c>
      <c r="O20" s="16">
        <f t="shared" si="3"/>
        <v>0</v>
      </c>
      <c r="P20" s="18"/>
      <c r="Q20" s="18"/>
    </row>
    <row r="21" spans="1:17" x14ac:dyDescent="0.25">
      <c r="A21" s="14" t="s">
        <v>36</v>
      </c>
      <c r="B21" s="27" t="s">
        <v>37</v>
      </c>
      <c r="C21" s="16">
        <f t="shared" ref="C21:N21" si="5">C22+C26+C27+C28</f>
        <v>279082.2</v>
      </c>
      <c r="D21" s="16">
        <f t="shared" si="5"/>
        <v>279082.2</v>
      </c>
      <c r="E21" s="16">
        <f t="shared" si="5"/>
        <v>333470</v>
      </c>
      <c r="F21" s="16">
        <f t="shared" si="5"/>
        <v>343706.4</v>
      </c>
      <c r="G21" s="16">
        <f t="shared" si="1"/>
        <v>10236.400000000023</v>
      </c>
      <c r="H21" s="16"/>
      <c r="I21" s="16">
        <f t="shared" si="5"/>
        <v>269596.79999999999</v>
      </c>
      <c r="J21" s="16">
        <f t="shared" si="5"/>
        <v>269596.79999999999</v>
      </c>
      <c r="K21" s="16">
        <f t="shared" si="5"/>
        <v>269596.79999999999</v>
      </c>
      <c r="L21" s="17">
        <f t="shared" si="2"/>
        <v>0</v>
      </c>
      <c r="M21" s="16">
        <f t="shared" si="5"/>
        <v>285543.8</v>
      </c>
      <c r="N21" s="16">
        <f t="shared" si="5"/>
        <v>285543.8</v>
      </c>
      <c r="O21" s="16">
        <f t="shared" si="3"/>
        <v>0</v>
      </c>
      <c r="P21" s="18"/>
      <c r="Q21" s="18"/>
    </row>
    <row r="22" spans="1:17" ht="31.5" x14ac:dyDescent="0.25">
      <c r="A22" s="14" t="s">
        <v>38</v>
      </c>
      <c r="B22" s="15" t="s">
        <v>39</v>
      </c>
      <c r="C22" s="16">
        <f t="shared" ref="C22:N22" si="6">C23+C24+C25</f>
        <v>238404.1</v>
      </c>
      <c r="D22" s="16">
        <f t="shared" si="6"/>
        <v>238404.1</v>
      </c>
      <c r="E22" s="16">
        <f t="shared" si="6"/>
        <v>291535</v>
      </c>
      <c r="F22" s="16">
        <f t="shared" si="6"/>
        <v>301583.40000000002</v>
      </c>
      <c r="G22" s="16">
        <f t="shared" si="1"/>
        <v>10048.400000000023</v>
      </c>
      <c r="H22" s="16"/>
      <c r="I22" s="16">
        <f t="shared" si="6"/>
        <v>238588.7</v>
      </c>
      <c r="J22" s="16">
        <f t="shared" si="6"/>
        <v>238588.7</v>
      </c>
      <c r="K22" s="16">
        <f t="shared" si="6"/>
        <v>238588.7</v>
      </c>
      <c r="L22" s="17">
        <f t="shared" si="2"/>
        <v>0</v>
      </c>
      <c r="M22" s="16">
        <f t="shared" si="6"/>
        <v>245477.8</v>
      </c>
      <c r="N22" s="16">
        <f t="shared" si="6"/>
        <v>245477.8</v>
      </c>
      <c r="O22" s="16">
        <f t="shared" si="3"/>
        <v>0</v>
      </c>
      <c r="P22" s="18"/>
      <c r="Q22" s="18"/>
    </row>
    <row r="23" spans="1:17" ht="31.5" x14ac:dyDescent="0.25">
      <c r="A23" s="12" t="s">
        <v>40</v>
      </c>
      <c r="B23" s="21" t="s">
        <v>41</v>
      </c>
      <c r="C23" s="17">
        <v>188284.1</v>
      </c>
      <c r="D23" s="17">
        <v>188284.1</v>
      </c>
      <c r="E23" s="17">
        <v>230985</v>
      </c>
      <c r="F23" s="17">
        <v>230985</v>
      </c>
      <c r="G23" s="17">
        <f t="shared" si="1"/>
        <v>0</v>
      </c>
      <c r="H23" s="17"/>
      <c r="I23" s="17">
        <v>188468.7</v>
      </c>
      <c r="J23" s="17">
        <v>188468.7</v>
      </c>
      <c r="K23" s="17">
        <v>188468.7</v>
      </c>
      <c r="L23" s="17">
        <f t="shared" si="2"/>
        <v>0</v>
      </c>
      <c r="M23" s="17">
        <v>195357.8</v>
      </c>
      <c r="N23" s="17">
        <v>195357.8</v>
      </c>
      <c r="O23" s="16">
        <f t="shared" si="3"/>
        <v>0</v>
      </c>
      <c r="P23" s="18"/>
      <c r="Q23" s="18"/>
    </row>
    <row r="24" spans="1:17" ht="47.25" x14ac:dyDescent="0.25">
      <c r="A24" s="12" t="s">
        <v>42</v>
      </c>
      <c r="B24" s="21" t="s">
        <v>43</v>
      </c>
      <c r="C24" s="17">
        <v>50</v>
      </c>
      <c r="D24" s="17">
        <v>50</v>
      </c>
      <c r="E24" s="17">
        <v>50</v>
      </c>
      <c r="F24" s="17">
        <v>50</v>
      </c>
      <c r="G24" s="17">
        <f t="shared" si="1"/>
        <v>0</v>
      </c>
      <c r="H24" s="17"/>
      <c r="I24" s="17">
        <v>50</v>
      </c>
      <c r="J24" s="17">
        <v>50</v>
      </c>
      <c r="K24" s="17">
        <v>50</v>
      </c>
      <c r="L24" s="17">
        <f t="shared" si="2"/>
        <v>0</v>
      </c>
      <c r="M24" s="17">
        <v>50</v>
      </c>
      <c r="N24" s="17">
        <v>50</v>
      </c>
      <c r="O24" s="16">
        <f t="shared" si="3"/>
        <v>0</v>
      </c>
      <c r="P24" s="18"/>
      <c r="Q24" s="18"/>
    </row>
    <row r="25" spans="1:17" ht="63" x14ac:dyDescent="0.25">
      <c r="A25" s="12" t="s">
        <v>44</v>
      </c>
      <c r="B25" s="21" t="s">
        <v>45</v>
      </c>
      <c r="C25" s="17">
        <v>50070</v>
      </c>
      <c r="D25" s="17">
        <v>50070</v>
      </c>
      <c r="E25" s="17">
        <v>60500</v>
      </c>
      <c r="F25" s="17">
        <v>70548.399999999994</v>
      </c>
      <c r="G25" s="17">
        <f t="shared" si="1"/>
        <v>10048.399999999994</v>
      </c>
      <c r="H25" s="17" t="s">
        <v>19</v>
      </c>
      <c r="I25" s="17">
        <v>50070</v>
      </c>
      <c r="J25" s="17">
        <v>50070</v>
      </c>
      <c r="K25" s="17">
        <v>50070</v>
      </c>
      <c r="L25" s="17">
        <f t="shared" si="2"/>
        <v>0</v>
      </c>
      <c r="M25" s="17">
        <v>50070</v>
      </c>
      <c r="N25" s="17">
        <v>50070</v>
      </c>
      <c r="O25" s="16">
        <f t="shared" si="3"/>
        <v>0</v>
      </c>
      <c r="P25" s="18"/>
      <c r="Q25" s="18"/>
    </row>
    <row r="26" spans="1:17" ht="31.5" x14ac:dyDescent="0.25">
      <c r="A26" s="12" t="s">
        <v>46</v>
      </c>
      <c r="B26" s="21" t="s">
        <v>47</v>
      </c>
      <c r="C26" s="17">
        <v>11543.1</v>
      </c>
      <c r="D26" s="17">
        <v>11543.1</v>
      </c>
      <c r="E26" s="17">
        <v>12800</v>
      </c>
      <c r="F26" s="17">
        <v>13150</v>
      </c>
      <c r="G26" s="17">
        <f t="shared" si="1"/>
        <v>350</v>
      </c>
      <c r="H26" s="17" t="s">
        <v>19</v>
      </c>
      <c r="I26" s="17">
        <v>1622.4</v>
      </c>
      <c r="J26" s="17">
        <v>1622.4</v>
      </c>
      <c r="K26" s="17">
        <v>1622.4</v>
      </c>
      <c r="L26" s="17">
        <f t="shared" si="2"/>
        <v>0</v>
      </c>
      <c r="M26" s="17">
        <v>936</v>
      </c>
      <c r="N26" s="17">
        <v>936</v>
      </c>
      <c r="O26" s="16">
        <f t="shared" si="3"/>
        <v>0</v>
      </c>
      <c r="P26" s="18"/>
      <c r="Q26" s="18"/>
    </row>
    <row r="27" spans="1:17" ht="31.5" x14ac:dyDescent="0.25">
      <c r="A27" s="12" t="s">
        <v>48</v>
      </c>
      <c r="B27" s="21" t="s">
        <v>49</v>
      </c>
      <c r="C27" s="17">
        <v>390</v>
      </c>
      <c r="D27" s="17">
        <v>390</v>
      </c>
      <c r="E27" s="17">
        <v>390</v>
      </c>
      <c r="F27" s="17">
        <v>228</v>
      </c>
      <c r="G27" s="17">
        <f t="shared" si="1"/>
        <v>-162</v>
      </c>
      <c r="H27" s="17" t="s">
        <v>19</v>
      </c>
      <c r="I27" s="17">
        <v>400</v>
      </c>
      <c r="J27" s="17">
        <v>400</v>
      </c>
      <c r="K27" s="17">
        <v>400</v>
      </c>
      <c r="L27" s="17">
        <f t="shared" si="2"/>
        <v>0</v>
      </c>
      <c r="M27" s="17">
        <v>400</v>
      </c>
      <c r="N27" s="17">
        <v>400</v>
      </c>
      <c r="O27" s="16">
        <f t="shared" si="3"/>
        <v>0</v>
      </c>
      <c r="P27" s="18"/>
      <c r="Q27" s="18"/>
    </row>
    <row r="28" spans="1:17" ht="31.5" x14ac:dyDescent="0.25">
      <c r="A28" s="12" t="s">
        <v>50</v>
      </c>
      <c r="B28" s="21" t="s">
        <v>51</v>
      </c>
      <c r="C28" s="17">
        <v>28745</v>
      </c>
      <c r="D28" s="17">
        <v>28745</v>
      </c>
      <c r="E28" s="17">
        <v>28745</v>
      </c>
      <c r="F28" s="17">
        <v>28745</v>
      </c>
      <c r="G28" s="17">
        <f t="shared" si="1"/>
        <v>0</v>
      </c>
      <c r="H28" s="17"/>
      <c r="I28" s="17">
        <v>28985.7</v>
      </c>
      <c r="J28" s="17">
        <v>28985.7</v>
      </c>
      <c r="K28" s="17">
        <v>28985.7</v>
      </c>
      <c r="L28" s="17">
        <f t="shared" si="2"/>
        <v>0</v>
      </c>
      <c r="M28" s="17">
        <v>38730</v>
      </c>
      <c r="N28" s="17">
        <v>38730</v>
      </c>
      <c r="O28" s="16">
        <f t="shared" si="3"/>
        <v>0</v>
      </c>
      <c r="P28" s="18"/>
      <c r="Q28" s="18"/>
    </row>
    <row r="29" spans="1:17" x14ac:dyDescent="0.25">
      <c r="A29" s="14" t="s">
        <v>52</v>
      </c>
      <c r="B29" s="27" t="s">
        <v>53</v>
      </c>
      <c r="C29" s="16">
        <f t="shared" ref="C29:N29" si="7">C30+C31</f>
        <v>190254.2</v>
      </c>
      <c r="D29" s="16">
        <f t="shared" si="7"/>
        <v>190254.2</v>
      </c>
      <c r="E29" s="16">
        <f t="shared" si="7"/>
        <v>172084.2</v>
      </c>
      <c r="F29" s="16">
        <f t="shared" si="7"/>
        <v>173072</v>
      </c>
      <c r="G29" s="16">
        <f t="shared" si="1"/>
        <v>987.79999999998836</v>
      </c>
      <c r="H29" s="16"/>
      <c r="I29" s="16">
        <f t="shared" si="7"/>
        <v>204256.2</v>
      </c>
      <c r="J29" s="16">
        <f t="shared" si="7"/>
        <v>204256.2</v>
      </c>
      <c r="K29" s="16">
        <f t="shared" si="7"/>
        <v>204256.2</v>
      </c>
      <c r="L29" s="17">
        <f t="shared" si="2"/>
        <v>0</v>
      </c>
      <c r="M29" s="16">
        <f t="shared" si="7"/>
        <v>218427.8</v>
      </c>
      <c r="N29" s="16">
        <f t="shared" si="7"/>
        <v>218427.8</v>
      </c>
      <c r="O29" s="16">
        <f t="shared" si="3"/>
        <v>0</v>
      </c>
      <c r="P29" s="18"/>
      <c r="Q29" s="18"/>
    </row>
    <row r="30" spans="1:17" ht="47.25" x14ac:dyDescent="0.25">
      <c r="A30" s="12" t="s">
        <v>54</v>
      </c>
      <c r="B30" s="21" t="s">
        <v>55</v>
      </c>
      <c r="C30" s="17">
        <v>62584.2</v>
      </c>
      <c r="D30" s="17">
        <v>62584.2</v>
      </c>
      <c r="E30" s="17">
        <v>62584.2</v>
      </c>
      <c r="F30" s="17">
        <v>63572</v>
      </c>
      <c r="G30" s="17">
        <f t="shared" si="1"/>
        <v>987.80000000000291</v>
      </c>
      <c r="H30" s="17"/>
      <c r="I30" s="17">
        <v>63819.199999999997</v>
      </c>
      <c r="J30" s="17">
        <v>63819.199999999997</v>
      </c>
      <c r="K30" s="17">
        <v>63819.199999999997</v>
      </c>
      <c r="L30" s="17">
        <f t="shared" si="2"/>
        <v>0</v>
      </c>
      <c r="M30" s="17">
        <v>63946.8</v>
      </c>
      <c r="N30" s="17">
        <v>63946.8</v>
      </c>
      <c r="O30" s="16">
        <f t="shared" si="3"/>
        <v>0</v>
      </c>
      <c r="P30" s="18"/>
      <c r="Q30" s="18"/>
    </row>
    <row r="31" spans="1:17" x14ac:dyDescent="0.25">
      <c r="A31" s="12" t="s">
        <v>56</v>
      </c>
      <c r="B31" s="15" t="s">
        <v>57</v>
      </c>
      <c r="C31" s="16">
        <f t="shared" ref="C31:N31" si="8">C32+C33</f>
        <v>127670</v>
      </c>
      <c r="D31" s="16">
        <f t="shared" si="8"/>
        <v>127670</v>
      </c>
      <c r="E31" s="16">
        <f t="shared" si="8"/>
        <v>109500</v>
      </c>
      <c r="F31" s="16">
        <f t="shared" si="8"/>
        <v>109500</v>
      </c>
      <c r="G31" s="16">
        <f t="shared" si="1"/>
        <v>0</v>
      </c>
      <c r="H31" s="16"/>
      <c r="I31" s="16">
        <f t="shared" si="8"/>
        <v>140437</v>
      </c>
      <c r="J31" s="16">
        <f t="shared" si="8"/>
        <v>140437</v>
      </c>
      <c r="K31" s="16">
        <f t="shared" si="8"/>
        <v>140437</v>
      </c>
      <c r="L31" s="17">
        <f t="shared" si="2"/>
        <v>0</v>
      </c>
      <c r="M31" s="16">
        <f t="shared" si="8"/>
        <v>154481</v>
      </c>
      <c r="N31" s="16">
        <f t="shared" si="8"/>
        <v>154481</v>
      </c>
      <c r="O31" s="16">
        <f t="shared" si="3"/>
        <v>0</v>
      </c>
      <c r="P31" s="18"/>
      <c r="Q31" s="18"/>
    </row>
    <row r="32" spans="1:17" ht="31.5" x14ac:dyDescent="0.25">
      <c r="A32" s="12" t="s">
        <v>58</v>
      </c>
      <c r="B32" s="21" t="s">
        <v>59</v>
      </c>
      <c r="C32" s="17">
        <v>106870</v>
      </c>
      <c r="D32" s="17">
        <v>106870</v>
      </c>
      <c r="E32" s="17">
        <v>88700</v>
      </c>
      <c r="F32" s="17">
        <v>88700</v>
      </c>
      <c r="G32" s="17">
        <f t="shared" si="1"/>
        <v>0</v>
      </c>
      <c r="H32" s="17"/>
      <c r="I32" s="17">
        <v>117637</v>
      </c>
      <c r="J32" s="17">
        <v>117637</v>
      </c>
      <c r="K32" s="17">
        <v>117637</v>
      </c>
      <c r="L32" s="17">
        <f t="shared" si="2"/>
        <v>0</v>
      </c>
      <c r="M32" s="17">
        <v>129681</v>
      </c>
      <c r="N32" s="17">
        <v>129681</v>
      </c>
      <c r="O32" s="16">
        <f t="shared" si="3"/>
        <v>0</v>
      </c>
      <c r="P32" s="18"/>
      <c r="Q32" s="18"/>
    </row>
    <row r="33" spans="1:17" ht="31.5" x14ac:dyDescent="0.25">
      <c r="A33" s="12" t="s">
        <v>60</v>
      </c>
      <c r="B33" s="21" t="s">
        <v>61</v>
      </c>
      <c r="C33" s="17">
        <v>20800</v>
      </c>
      <c r="D33" s="17">
        <v>20800</v>
      </c>
      <c r="E33" s="17">
        <v>20800</v>
      </c>
      <c r="F33" s="17">
        <v>20800</v>
      </c>
      <c r="G33" s="17">
        <f t="shared" si="1"/>
        <v>0</v>
      </c>
      <c r="H33" s="17"/>
      <c r="I33" s="17">
        <v>22800</v>
      </c>
      <c r="J33" s="17">
        <v>22800</v>
      </c>
      <c r="K33" s="17">
        <v>22800</v>
      </c>
      <c r="L33" s="17">
        <f t="shared" si="2"/>
        <v>0</v>
      </c>
      <c r="M33" s="17">
        <v>24800</v>
      </c>
      <c r="N33" s="17">
        <v>24800</v>
      </c>
      <c r="O33" s="16">
        <f t="shared" si="3"/>
        <v>0</v>
      </c>
      <c r="P33" s="18"/>
      <c r="Q33" s="18"/>
    </row>
    <row r="34" spans="1:17" x14ac:dyDescent="0.25">
      <c r="A34" s="14" t="s">
        <v>62</v>
      </c>
      <c r="B34" s="15" t="s">
        <v>63</v>
      </c>
      <c r="C34" s="16">
        <f t="shared" ref="C34:N34" si="9">SUM(C35:C37)</f>
        <v>20928.5</v>
      </c>
      <c r="D34" s="16">
        <f t="shared" si="9"/>
        <v>20928.5</v>
      </c>
      <c r="E34" s="16">
        <f>SUM(E35:E37)</f>
        <v>20928.5</v>
      </c>
      <c r="F34" s="16">
        <f>SUM(F35:F37)</f>
        <v>24047.7</v>
      </c>
      <c r="G34" s="16">
        <f t="shared" si="1"/>
        <v>3119.2000000000007</v>
      </c>
      <c r="H34" s="16"/>
      <c r="I34" s="16">
        <f t="shared" si="9"/>
        <v>21556.400000000001</v>
      </c>
      <c r="J34" s="16">
        <f t="shared" si="9"/>
        <v>21556.400000000001</v>
      </c>
      <c r="K34" s="16">
        <f>SUM(K35:K37)</f>
        <v>21556.400000000001</v>
      </c>
      <c r="L34" s="17">
        <f t="shared" si="2"/>
        <v>0</v>
      </c>
      <c r="M34" s="16">
        <f t="shared" si="9"/>
        <v>22054</v>
      </c>
      <c r="N34" s="16">
        <f t="shared" si="9"/>
        <v>22054</v>
      </c>
      <c r="O34" s="16">
        <f t="shared" si="3"/>
        <v>0</v>
      </c>
      <c r="P34" s="18"/>
      <c r="Q34" s="18"/>
    </row>
    <row r="35" spans="1:17" ht="47.25" x14ac:dyDescent="0.25">
      <c r="A35" s="12" t="s">
        <v>64</v>
      </c>
      <c r="B35" s="21" t="s">
        <v>65</v>
      </c>
      <c r="C35" s="17">
        <v>20874.5</v>
      </c>
      <c r="D35" s="17">
        <v>20874.5</v>
      </c>
      <c r="E35" s="17">
        <v>20874.5</v>
      </c>
      <c r="F35" s="17">
        <v>23993.7</v>
      </c>
      <c r="G35" s="17">
        <f t="shared" si="1"/>
        <v>3119.2000000000007</v>
      </c>
      <c r="H35" s="17" t="s">
        <v>19</v>
      </c>
      <c r="I35" s="17">
        <v>21502.400000000001</v>
      </c>
      <c r="J35" s="17">
        <v>21502.400000000001</v>
      </c>
      <c r="K35" s="17">
        <v>21502.400000000001</v>
      </c>
      <c r="L35" s="17">
        <f t="shared" si="2"/>
        <v>0</v>
      </c>
      <c r="M35" s="17">
        <v>22000</v>
      </c>
      <c r="N35" s="17">
        <v>22000</v>
      </c>
      <c r="O35" s="16">
        <f t="shared" si="3"/>
        <v>0</v>
      </c>
      <c r="P35" s="18"/>
      <c r="Q35" s="18"/>
    </row>
    <row r="36" spans="1:17" ht="31.5" x14ac:dyDescent="0.25">
      <c r="A36" s="12" t="s">
        <v>66</v>
      </c>
      <c r="B36" s="21" t="s">
        <v>67</v>
      </c>
      <c r="C36" s="17">
        <v>30</v>
      </c>
      <c r="D36" s="17">
        <v>30</v>
      </c>
      <c r="E36" s="17">
        <v>30</v>
      </c>
      <c r="F36" s="17">
        <v>30</v>
      </c>
      <c r="G36" s="17">
        <f t="shared" si="1"/>
        <v>0</v>
      </c>
      <c r="H36" s="17"/>
      <c r="I36" s="17">
        <v>30</v>
      </c>
      <c r="J36" s="17">
        <v>30</v>
      </c>
      <c r="K36" s="17">
        <v>30</v>
      </c>
      <c r="L36" s="17">
        <f t="shared" si="2"/>
        <v>0</v>
      </c>
      <c r="M36" s="17">
        <v>30</v>
      </c>
      <c r="N36" s="17">
        <v>30</v>
      </c>
      <c r="O36" s="16">
        <f t="shared" si="3"/>
        <v>0</v>
      </c>
      <c r="P36" s="18"/>
      <c r="Q36" s="18"/>
    </row>
    <row r="37" spans="1:17" ht="94.5" x14ac:dyDescent="0.25">
      <c r="A37" s="12" t="s">
        <v>68</v>
      </c>
      <c r="B37" s="21" t="s">
        <v>69</v>
      </c>
      <c r="C37" s="17">
        <v>24</v>
      </c>
      <c r="D37" s="17">
        <v>24</v>
      </c>
      <c r="E37" s="17">
        <v>24</v>
      </c>
      <c r="F37" s="17">
        <v>24</v>
      </c>
      <c r="G37" s="17">
        <f t="shared" si="1"/>
        <v>0</v>
      </c>
      <c r="H37" s="17"/>
      <c r="I37" s="17">
        <v>24</v>
      </c>
      <c r="J37" s="17">
        <v>24</v>
      </c>
      <c r="K37" s="17">
        <v>24</v>
      </c>
      <c r="L37" s="17">
        <f t="shared" si="2"/>
        <v>0</v>
      </c>
      <c r="M37" s="17">
        <v>24</v>
      </c>
      <c r="N37" s="17">
        <v>24</v>
      </c>
      <c r="O37" s="16">
        <f t="shared" si="3"/>
        <v>0</v>
      </c>
      <c r="P37" s="18"/>
      <c r="Q37" s="18"/>
    </row>
    <row r="38" spans="1:17" x14ac:dyDescent="0.25">
      <c r="A38" s="28" t="s">
        <v>70</v>
      </c>
      <c r="B38" s="29"/>
      <c r="C38" s="16">
        <f>C8+C16+C21+C29+C34</f>
        <v>1587438.4000000001</v>
      </c>
      <c r="D38" s="16">
        <f>D8+D16+D21+D29+D34</f>
        <v>1587438.4000000001</v>
      </c>
      <c r="E38" s="16">
        <f>E8+E16+E21+E29+E34</f>
        <v>1644458.8000000003</v>
      </c>
      <c r="F38" s="16">
        <f>F8+F16+F21+F29+F34</f>
        <v>1680178.2000000004</v>
      </c>
      <c r="G38" s="16">
        <f t="shared" si="1"/>
        <v>35719.40000000014</v>
      </c>
      <c r="H38" s="16"/>
      <c r="I38" s="16">
        <f>I8+I16+I21+I29+I34</f>
        <v>1642286.0999999999</v>
      </c>
      <c r="J38" s="16">
        <f>J8+J16+J21+J29+J34</f>
        <v>1642286.0999999999</v>
      </c>
      <c r="K38" s="16">
        <f>K8+K16+K21+K29+K34</f>
        <v>1642286.0999999999</v>
      </c>
      <c r="L38" s="17">
        <f t="shared" si="2"/>
        <v>0</v>
      </c>
      <c r="M38" s="16">
        <f>M8+M16+M21+M29+M34</f>
        <v>1758735.4000000001</v>
      </c>
      <c r="N38" s="16">
        <f>N8+N16+N21+N29+N34</f>
        <v>1758735.4000000001</v>
      </c>
      <c r="O38" s="16">
        <f t="shared" si="3"/>
        <v>0</v>
      </c>
      <c r="P38" s="18"/>
      <c r="Q38" s="18"/>
    </row>
    <row r="39" spans="1:17" ht="31.5" x14ac:dyDescent="0.25">
      <c r="A39" s="14" t="s">
        <v>71</v>
      </c>
      <c r="B39" s="27" t="s">
        <v>72</v>
      </c>
      <c r="C39" s="16">
        <f t="shared" ref="C39:N39" si="10">SUM(C40:C48)</f>
        <v>83300.099999999991</v>
      </c>
      <c r="D39" s="16">
        <f t="shared" si="10"/>
        <v>83300.099999999991</v>
      </c>
      <c r="E39" s="16">
        <f>SUM(E40:E48)</f>
        <v>83616.2</v>
      </c>
      <c r="F39" s="16">
        <f>SUM(F40:F48)</f>
        <v>68407.600000000006</v>
      </c>
      <c r="G39" s="16">
        <f t="shared" si="1"/>
        <v>-15208.599999999991</v>
      </c>
      <c r="H39" s="16"/>
      <c r="I39" s="16">
        <f t="shared" si="10"/>
        <v>83128.7</v>
      </c>
      <c r="J39" s="16">
        <f t="shared" si="10"/>
        <v>83128.7</v>
      </c>
      <c r="K39" s="16">
        <f>SUM(K40:K48)</f>
        <v>83128.7</v>
      </c>
      <c r="L39" s="17">
        <f t="shared" si="2"/>
        <v>0</v>
      </c>
      <c r="M39" s="16">
        <f t="shared" si="10"/>
        <v>82984.7</v>
      </c>
      <c r="N39" s="16">
        <f t="shared" si="10"/>
        <v>82984.7</v>
      </c>
      <c r="O39" s="16">
        <f t="shared" si="3"/>
        <v>0</v>
      </c>
      <c r="P39" s="18"/>
      <c r="Q39" s="18"/>
    </row>
    <row r="40" spans="1:17" ht="78.75" x14ac:dyDescent="0.25">
      <c r="A40" s="30" t="s">
        <v>73</v>
      </c>
      <c r="B40" s="31" t="s">
        <v>74</v>
      </c>
      <c r="C40" s="17">
        <v>55288.7</v>
      </c>
      <c r="D40" s="17">
        <v>55288.7</v>
      </c>
      <c r="E40" s="17">
        <v>55288.7</v>
      </c>
      <c r="F40" s="17">
        <v>40000</v>
      </c>
      <c r="G40" s="16">
        <f t="shared" si="1"/>
        <v>-15288.699999999997</v>
      </c>
      <c r="H40" s="17" t="s">
        <v>19</v>
      </c>
      <c r="I40" s="17">
        <v>55288.7</v>
      </c>
      <c r="J40" s="17">
        <v>55288.7</v>
      </c>
      <c r="K40" s="17">
        <v>55288.7</v>
      </c>
      <c r="L40" s="17">
        <f t="shared" si="2"/>
        <v>0</v>
      </c>
      <c r="M40" s="17">
        <v>55288.7</v>
      </c>
      <c r="N40" s="17">
        <v>55288.7</v>
      </c>
      <c r="O40" s="16">
        <f t="shared" si="3"/>
        <v>0</v>
      </c>
      <c r="P40" s="18"/>
      <c r="Q40" s="18"/>
    </row>
    <row r="41" spans="1:17" ht="78.75" x14ac:dyDescent="0.25">
      <c r="A41" s="30" t="s">
        <v>75</v>
      </c>
      <c r="B41" s="31" t="s">
        <v>76</v>
      </c>
      <c r="C41" s="17">
        <v>8104.3</v>
      </c>
      <c r="D41" s="17">
        <v>8104.3</v>
      </c>
      <c r="E41" s="17">
        <v>8104.3</v>
      </c>
      <c r="F41" s="17">
        <v>8104.3</v>
      </c>
      <c r="G41" s="16">
        <f t="shared" si="1"/>
        <v>0</v>
      </c>
      <c r="H41" s="17"/>
      <c r="I41" s="17">
        <v>8104.3</v>
      </c>
      <c r="J41" s="17">
        <v>8104.3</v>
      </c>
      <c r="K41" s="17">
        <v>8104.3</v>
      </c>
      <c r="L41" s="17">
        <f t="shared" si="2"/>
        <v>0</v>
      </c>
      <c r="M41" s="17">
        <v>8104.3</v>
      </c>
      <c r="N41" s="17">
        <v>8104.3</v>
      </c>
      <c r="O41" s="16">
        <f t="shared" si="3"/>
        <v>0</v>
      </c>
      <c r="P41" s="18"/>
      <c r="Q41" s="18"/>
    </row>
    <row r="42" spans="1:17" ht="63" x14ac:dyDescent="0.25">
      <c r="A42" s="30" t="s">
        <v>77</v>
      </c>
      <c r="B42" s="31" t="s">
        <v>78</v>
      </c>
      <c r="C42" s="17">
        <v>14.9</v>
      </c>
      <c r="D42" s="17">
        <v>14.9</v>
      </c>
      <c r="E42" s="17">
        <v>332.9</v>
      </c>
      <c r="F42" s="17">
        <v>307</v>
      </c>
      <c r="G42" s="16">
        <f t="shared" si="1"/>
        <v>-25.899999999999977</v>
      </c>
      <c r="H42" s="17" t="s">
        <v>19</v>
      </c>
      <c r="I42" s="17">
        <v>14.9</v>
      </c>
      <c r="J42" s="17">
        <v>14.9</v>
      </c>
      <c r="K42" s="17">
        <v>14.9</v>
      </c>
      <c r="L42" s="17">
        <f t="shared" si="2"/>
        <v>0</v>
      </c>
      <c r="M42" s="17">
        <v>14.9</v>
      </c>
      <c r="N42" s="17">
        <v>14.9</v>
      </c>
      <c r="O42" s="16">
        <f t="shared" si="3"/>
        <v>0</v>
      </c>
      <c r="P42" s="18"/>
      <c r="Q42" s="18"/>
    </row>
    <row r="43" spans="1:17" ht="95.25" customHeight="1" x14ac:dyDescent="0.25">
      <c r="A43" s="30" t="s">
        <v>79</v>
      </c>
      <c r="B43" s="31" t="s">
        <v>78</v>
      </c>
      <c r="C43" s="17">
        <v>0</v>
      </c>
      <c r="D43" s="17">
        <v>0</v>
      </c>
      <c r="E43" s="17">
        <v>0</v>
      </c>
      <c r="F43" s="17">
        <v>6.1</v>
      </c>
      <c r="G43" s="16">
        <f t="shared" si="1"/>
        <v>6.1</v>
      </c>
      <c r="H43" s="17" t="s">
        <v>80</v>
      </c>
      <c r="I43" s="17"/>
      <c r="J43" s="17"/>
      <c r="K43" s="17"/>
      <c r="L43" s="17"/>
      <c r="M43" s="17"/>
      <c r="N43" s="17"/>
      <c r="O43" s="16"/>
      <c r="P43" s="18"/>
      <c r="Q43" s="18"/>
    </row>
    <row r="44" spans="1:17" ht="63" x14ac:dyDescent="0.25">
      <c r="A44" s="30" t="s">
        <v>81</v>
      </c>
      <c r="B44" s="31" t="s">
        <v>78</v>
      </c>
      <c r="C44" s="17">
        <v>787</v>
      </c>
      <c r="D44" s="17">
        <v>787</v>
      </c>
      <c r="E44" s="17">
        <v>787</v>
      </c>
      <c r="F44" s="17">
        <v>787</v>
      </c>
      <c r="G44" s="16">
        <f t="shared" si="1"/>
        <v>0</v>
      </c>
      <c r="H44" s="17"/>
      <c r="I44" s="17">
        <v>787</v>
      </c>
      <c r="J44" s="17">
        <v>787</v>
      </c>
      <c r="K44" s="17">
        <v>787</v>
      </c>
      <c r="L44" s="17">
        <f t="shared" si="2"/>
        <v>0</v>
      </c>
      <c r="M44" s="17">
        <v>787</v>
      </c>
      <c r="N44" s="17">
        <v>787</v>
      </c>
      <c r="O44" s="16">
        <f t="shared" si="3"/>
        <v>0</v>
      </c>
      <c r="P44" s="18"/>
      <c r="Q44" s="18"/>
    </row>
    <row r="45" spans="1:17" ht="63" x14ac:dyDescent="0.25">
      <c r="A45" s="30" t="s">
        <v>82</v>
      </c>
      <c r="B45" s="31" t="s">
        <v>78</v>
      </c>
      <c r="C45" s="17">
        <v>205</v>
      </c>
      <c r="D45" s="17">
        <v>205</v>
      </c>
      <c r="E45" s="17">
        <v>205</v>
      </c>
      <c r="F45" s="17">
        <v>205</v>
      </c>
      <c r="G45" s="16">
        <f t="shared" si="1"/>
        <v>0</v>
      </c>
      <c r="H45" s="17"/>
      <c r="I45" s="17">
        <v>205</v>
      </c>
      <c r="J45" s="17">
        <v>205</v>
      </c>
      <c r="K45" s="17">
        <v>205</v>
      </c>
      <c r="L45" s="17">
        <f t="shared" si="2"/>
        <v>0</v>
      </c>
      <c r="M45" s="17">
        <v>205</v>
      </c>
      <c r="N45" s="17">
        <v>205</v>
      </c>
      <c r="O45" s="16">
        <f t="shared" si="3"/>
        <v>0</v>
      </c>
      <c r="P45" s="18"/>
      <c r="Q45" s="18"/>
    </row>
    <row r="46" spans="1:17" ht="31.5" x14ac:dyDescent="0.25">
      <c r="A46" s="30" t="s">
        <v>83</v>
      </c>
      <c r="B46" s="32" t="s">
        <v>84</v>
      </c>
      <c r="C46" s="17">
        <v>9918</v>
      </c>
      <c r="D46" s="17">
        <v>9918</v>
      </c>
      <c r="E46" s="17">
        <v>9600</v>
      </c>
      <c r="F46" s="17">
        <v>8925</v>
      </c>
      <c r="G46" s="16">
        <f t="shared" si="1"/>
        <v>-675</v>
      </c>
      <c r="H46" s="17" t="s">
        <v>19</v>
      </c>
      <c r="I46" s="17">
        <v>9918</v>
      </c>
      <c r="J46" s="17">
        <v>9918</v>
      </c>
      <c r="K46" s="17">
        <v>9918</v>
      </c>
      <c r="L46" s="17">
        <f t="shared" si="2"/>
        <v>0</v>
      </c>
      <c r="M46" s="17">
        <v>9918</v>
      </c>
      <c r="N46" s="17">
        <v>9918</v>
      </c>
      <c r="O46" s="16">
        <f t="shared" si="3"/>
        <v>0</v>
      </c>
      <c r="P46" s="18"/>
      <c r="Q46" s="18"/>
    </row>
    <row r="47" spans="1:17" ht="47.25" x14ac:dyDescent="0.25">
      <c r="A47" s="30" t="s">
        <v>85</v>
      </c>
      <c r="B47" s="31" t="s">
        <v>86</v>
      </c>
      <c r="C47" s="17">
        <v>325</v>
      </c>
      <c r="D47" s="17">
        <v>325</v>
      </c>
      <c r="E47" s="17">
        <v>641.1</v>
      </c>
      <c r="F47" s="17">
        <v>641.1</v>
      </c>
      <c r="G47" s="16">
        <f t="shared" si="1"/>
        <v>0</v>
      </c>
      <c r="H47" s="17"/>
      <c r="I47" s="17">
        <v>325</v>
      </c>
      <c r="J47" s="17">
        <v>325</v>
      </c>
      <c r="K47" s="17">
        <v>325</v>
      </c>
      <c r="L47" s="17">
        <f t="shared" si="2"/>
        <v>0</v>
      </c>
      <c r="M47" s="17">
        <v>325</v>
      </c>
      <c r="N47" s="17">
        <v>325</v>
      </c>
      <c r="O47" s="16">
        <f t="shared" si="3"/>
        <v>0</v>
      </c>
    </row>
    <row r="48" spans="1:17" ht="78.75" x14ac:dyDescent="0.25">
      <c r="A48" s="30" t="s">
        <v>87</v>
      </c>
      <c r="B48" s="21" t="s">
        <v>88</v>
      </c>
      <c r="C48" s="17">
        <v>8657.2000000000007</v>
      </c>
      <c r="D48" s="17">
        <v>8657.2000000000007</v>
      </c>
      <c r="E48" s="17">
        <v>8657.2000000000007</v>
      </c>
      <c r="F48" s="17">
        <v>9432.1</v>
      </c>
      <c r="G48" s="16">
        <f t="shared" si="1"/>
        <v>774.89999999999964</v>
      </c>
      <c r="H48" s="17" t="s">
        <v>19</v>
      </c>
      <c r="I48" s="17">
        <v>8485.7999999999993</v>
      </c>
      <c r="J48" s="17">
        <v>8485.7999999999993</v>
      </c>
      <c r="K48" s="17">
        <v>8485.7999999999993</v>
      </c>
      <c r="L48" s="17">
        <f t="shared" si="2"/>
        <v>0</v>
      </c>
      <c r="M48" s="17">
        <v>8341.7999999999993</v>
      </c>
      <c r="N48" s="17">
        <v>8341.7999999999993</v>
      </c>
      <c r="O48" s="16">
        <f t="shared" si="3"/>
        <v>0</v>
      </c>
    </row>
    <row r="49" spans="1:17" ht="18" customHeight="1" x14ac:dyDescent="0.25">
      <c r="A49" s="14" t="s">
        <v>89</v>
      </c>
      <c r="B49" s="15" t="s">
        <v>90</v>
      </c>
      <c r="C49" s="16">
        <f t="shared" ref="C49:N49" si="11">SUM(C50:C52)</f>
        <v>2133.5</v>
      </c>
      <c r="D49" s="16">
        <f t="shared" si="11"/>
        <v>2133.5</v>
      </c>
      <c r="E49" s="16">
        <f t="shared" si="11"/>
        <v>2133.5</v>
      </c>
      <c r="F49" s="16">
        <f t="shared" si="11"/>
        <v>3335</v>
      </c>
      <c r="G49" s="16">
        <f t="shared" si="1"/>
        <v>1201.5</v>
      </c>
      <c r="H49" s="16"/>
      <c r="I49" s="16">
        <f t="shared" si="11"/>
        <v>2218.8000000000002</v>
      </c>
      <c r="J49" s="16">
        <f t="shared" si="11"/>
        <v>2218.8000000000002</v>
      </c>
      <c r="K49" s="16">
        <f t="shared" si="11"/>
        <v>2218.8000000000002</v>
      </c>
      <c r="L49" s="17">
        <f t="shared" si="2"/>
        <v>0</v>
      </c>
      <c r="M49" s="16">
        <f t="shared" si="11"/>
        <v>2307.6999999999998</v>
      </c>
      <c r="N49" s="16">
        <f t="shared" si="11"/>
        <v>2307.6999999999998</v>
      </c>
      <c r="O49" s="16">
        <f t="shared" si="3"/>
        <v>0</v>
      </c>
      <c r="P49" s="8"/>
      <c r="Q49" s="8"/>
    </row>
    <row r="50" spans="1:17" ht="63" x14ac:dyDescent="0.25">
      <c r="A50" s="12" t="s">
        <v>91</v>
      </c>
      <c r="B50" s="21" t="s">
        <v>92</v>
      </c>
      <c r="C50" s="17">
        <v>627</v>
      </c>
      <c r="D50" s="17">
        <v>627</v>
      </c>
      <c r="E50" s="17">
        <v>627</v>
      </c>
      <c r="F50" s="17">
        <v>1637.2</v>
      </c>
      <c r="G50" s="16">
        <f t="shared" si="1"/>
        <v>1010.2</v>
      </c>
      <c r="H50" s="17" t="s">
        <v>19</v>
      </c>
      <c r="I50" s="17">
        <v>652.20000000000005</v>
      </c>
      <c r="J50" s="17">
        <v>652.20000000000005</v>
      </c>
      <c r="K50" s="17">
        <v>652.20000000000005</v>
      </c>
      <c r="L50" s="17">
        <f t="shared" si="2"/>
        <v>0</v>
      </c>
      <c r="M50" s="17">
        <v>678.3</v>
      </c>
      <c r="N50" s="17">
        <v>678.3</v>
      </c>
      <c r="O50" s="16">
        <f t="shared" si="3"/>
        <v>0</v>
      </c>
      <c r="P50" s="8"/>
      <c r="Q50" s="8"/>
    </row>
    <row r="51" spans="1:17" ht="63" x14ac:dyDescent="0.25">
      <c r="A51" s="12" t="s">
        <v>93</v>
      </c>
      <c r="B51" s="21" t="s">
        <v>94</v>
      </c>
      <c r="C51" s="17">
        <v>593.70000000000005</v>
      </c>
      <c r="D51" s="17">
        <v>593.70000000000005</v>
      </c>
      <c r="E51" s="17">
        <v>593.70000000000005</v>
      </c>
      <c r="F51" s="17">
        <v>575.29999999999995</v>
      </c>
      <c r="G51" s="16">
        <f t="shared" si="1"/>
        <v>-18.400000000000091</v>
      </c>
      <c r="H51" s="17" t="s">
        <v>19</v>
      </c>
      <c r="I51" s="17">
        <v>617.29999999999995</v>
      </c>
      <c r="J51" s="17">
        <v>617.29999999999995</v>
      </c>
      <c r="K51" s="17">
        <v>617.29999999999995</v>
      </c>
      <c r="L51" s="17">
        <f t="shared" si="2"/>
        <v>0</v>
      </c>
      <c r="M51" s="17">
        <v>642.1</v>
      </c>
      <c r="N51" s="17">
        <v>642.1</v>
      </c>
      <c r="O51" s="16">
        <f t="shared" si="3"/>
        <v>0</v>
      </c>
      <c r="P51" s="8"/>
      <c r="Q51" s="8"/>
    </row>
    <row r="52" spans="1:17" ht="63" x14ac:dyDescent="0.25">
      <c r="A52" s="12" t="s">
        <v>95</v>
      </c>
      <c r="B52" s="21" t="s">
        <v>96</v>
      </c>
      <c r="C52" s="17">
        <v>912.8</v>
      </c>
      <c r="D52" s="17">
        <v>912.8</v>
      </c>
      <c r="E52" s="17">
        <v>912.8</v>
      </c>
      <c r="F52" s="17">
        <v>1122.5</v>
      </c>
      <c r="G52" s="16">
        <f t="shared" si="1"/>
        <v>209.70000000000005</v>
      </c>
      <c r="H52" s="17" t="s">
        <v>19</v>
      </c>
      <c r="I52" s="17">
        <v>949.3</v>
      </c>
      <c r="J52" s="17">
        <v>949.3</v>
      </c>
      <c r="K52" s="17">
        <v>949.3</v>
      </c>
      <c r="L52" s="17">
        <f t="shared" si="2"/>
        <v>0</v>
      </c>
      <c r="M52" s="17">
        <v>987.3</v>
      </c>
      <c r="N52" s="17">
        <v>987.3</v>
      </c>
      <c r="O52" s="16">
        <f t="shared" si="3"/>
        <v>0</v>
      </c>
      <c r="P52" s="8"/>
      <c r="Q52" s="8"/>
    </row>
    <row r="53" spans="1:17" ht="31.5" x14ac:dyDescent="0.25">
      <c r="A53" s="14" t="s">
        <v>97</v>
      </c>
      <c r="B53" s="15" t="s">
        <v>98</v>
      </c>
      <c r="C53" s="16">
        <f t="shared" ref="C53:N53" si="12">C54+C59</f>
        <v>18264.7</v>
      </c>
      <c r="D53" s="16">
        <f t="shared" si="12"/>
        <v>18264.7</v>
      </c>
      <c r="E53" s="16">
        <f t="shared" si="12"/>
        <v>19015.3</v>
      </c>
      <c r="F53" s="16">
        <f t="shared" si="12"/>
        <v>19838.599999999999</v>
      </c>
      <c r="G53" s="16">
        <f t="shared" si="1"/>
        <v>823.29999999999927</v>
      </c>
      <c r="H53" s="16"/>
      <c r="I53" s="16">
        <f t="shared" si="12"/>
        <v>18338.8</v>
      </c>
      <c r="J53" s="16">
        <f t="shared" si="12"/>
        <v>18338.8</v>
      </c>
      <c r="K53" s="16">
        <f t="shared" si="12"/>
        <v>18338.8</v>
      </c>
      <c r="L53" s="17">
        <f t="shared" si="2"/>
        <v>0</v>
      </c>
      <c r="M53" s="16">
        <f t="shared" si="12"/>
        <v>18257.3</v>
      </c>
      <c r="N53" s="16">
        <f t="shared" si="12"/>
        <v>18257.3</v>
      </c>
      <c r="O53" s="16">
        <f t="shared" si="3"/>
        <v>0</v>
      </c>
      <c r="P53" s="8"/>
      <c r="Q53" s="8"/>
    </row>
    <row r="54" spans="1:17" ht="31.5" x14ac:dyDescent="0.25">
      <c r="A54" s="12" t="s">
        <v>99</v>
      </c>
      <c r="B54" s="21" t="s">
        <v>100</v>
      </c>
      <c r="C54" s="16">
        <f t="shared" ref="C54:N54" si="13">SUM(C55:C58)</f>
        <v>16804.7</v>
      </c>
      <c r="D54" s="16">
        <f t="shared" si="13"/>
        <v>16804.7</v>
      </c>
      <c r="E54" s="16">
        <f t="shared" si="13"/>
        <v>16804.7</v>
      </c>
      <c r="F54" s="16">
        <f t="shared" si="13"/>
        <v>16805.8</v>
      </c>
      <c r="G54" s="16">
        <f t="shared" si="1"/>
        <v>1.0999999999985448</v>
      </c>
      <c r="H54" s="16"/>
      <c r="I54" s="16">
        <f t="shared" si="13"/>
        <v>16804.7</v>
      </c>
      <c r="J54" s="16">
        <f t="shared" si="13"/>
        <v>16804.7</v>
      </c>
      <c r="K54" s="16">
        <f t="shared" si="13"/>
        <v>16804.7</v>
      </c>
      <c r="L54" s="17">
        <f t="shared" si="2"/>
        <v>0</v>
      </c>
      <c r="M54" s="16">
        <f t="shared" si="13"/>
        <v>16804.7</v>
      </c>
      <c r="N54" s="16">
        <f t="shared" si="13"/>
        <v>16804.7</v>
      </c>
      <c r="O54" s="16">
        <f t="shared" si="3"/>
        <v>0</v>
      </c>
      <c r="P54" s="8"/>
      <c r="Q54" s="8"/>
    </row>
    <row r="55" spans="1:17" ht="31.5" x14ac:dyDescent="0.25">
      <c r="A55" s="12" t="s">
        <v>101</v>
      </c>
      <c r="B55" s="21" t="s">
        <v>100</v>
      </c>
      <c r="C55" s="17">
        <v>2910</v>
      </c>
      <c r="D55" s="17">
        <v>2910</v>
      </c>
      <c r="E55" s="17">
        <v>2910</v>
      </c>
      <c r="F55" s="17">
        <v>2910</v>
      </c>
      <c r="G55" s="16">
        <f t="shared" si="1"/>
        <v>0</v>
      </c>
      <c r="H55" s="17"/>
      <c r="I55" s="17">
        <v>2910</v>
      </c>
      <c r="J55" s="17">
        <v>2910</v>
      </c>
      <c r="K55" s="17">
        <v>2910</v>
      </c>
      <c r="L55" s="17">
        <f t="shared" si="2"/>
        <v>0</v>
      </c>
      <c r="M55" s="17">
        <v>2910</v>
      </c>
      <c r="N55" s="17">
        <v>2910</v>
      </c>
      <c r="O55" s="16">
        <f t="shared" si="3"/>
        <v>0</v>
      </c>
      <c r="P55" s="8"/>
      <c r="Q55" s="8"/>
    </row>
    <row r="56" spans="1:17" ht="63" x14ac:dyDescent="0.25">
      <c r="A56" s="12" t="s">
        <v>102</v>
      </c>
      <c r="B56" s="21" t="s">
        <v>103</v>
      </c>
      <c r="C56" s="17">
        <v>12936</v>
      </c>
      <c r="D56" s="17">
        <v>12936</v>
      </c>
      <c r="E56" s="17">
        <v>12936</v>
      </c>
      <c r="F56" s="17">
        <v>12936</v>
      </c>
      <c r="G56" s="16">
        <f t="shared" si="1"/>
        <v>0</v>
      </c>
      <c r="H56" s="17"/>
      <c r="I56" s="17">
        <v>12936</v>
      </c>
      <c r="J56" s="17">
        <v>12936</v>
      </c>
      <c r="K56" s="17">
        <v>12936</v>
      </c>
      <c r="L56" s="17">
        <f t="shared" si="2"/>
        <v>0</v>
      </c>
      <c r="M56" s="17">
        <v>12936</v>
      </c>
      <c r="N56" s="17">
        <v>12936</v>
      </c>
      <c r="O56" s="16">
        <f t="shared" si="3"/>
        <v>0</v>
      </c>
      <c r="P56" s="8"/>
      <c r="Q56" s="8"/>
    </row>
    <row r="57" spans="1:17" ht="97.5" customHeight="1" x14ac:dyDescent="0.25">
      <c r="A57" s="12" t="s">
        <v>104</v>
      </c>
      <c r="B57" s="21" t="s">
        <v>100</v>
      </c>
      <c r="C57" s="17"/>
      <c r="D57" s="17"/>
      <c r="E57" s="17">
        <v>0</v>
      </c>
      <c r="F57" s="17">
        <v>1.1000000000000001</v>
      </c>
      <c r="G57" s="16">
        <f t="shared" si="1"/>
        <v>1.1000000000000001</v>
      </c>
      <c r="H57" s="17" t="s">
        <v>385</v>
      </c>
      <c r="I57" s="17"/>
      <c r="J57" s="17"/>
      <c r="K57" s="17"/>
      <c r="L57" s="17"/>
      <c r="M57" s="17"/>
      <c r="N57" s="17"/>
      <c r="O57" s="16"/>
      <c r="P57" s="8"/>
      <c r="Q57" s="8"/>
    </row>
    <row r="58" spans="1:17" ht="31.5" x14ac:dyDescent="0.25">
      <c r="A58" s="12" t="s">
        <v>105</v>
      </c>
      <c r="B58" s="21" t="s">
        <v>100</v>
      </c>
      <c r="C58" s="17">
        <v>958.7</v>
      </c>
      <c r="D58" s="17">
        <v>958.7</v>
      </c>
      <c r="E58" s="17">
        <v>958.7</v>
      </c>
      <c r="F58" s="17">
        <v>958.7</v>
      </c>
      <c r="G58" s="16">
        <f t="shared" si="1"/>
        <v>0</v>
      </c>
      <c r="H58" s="17"/>
      <c r="I58" s="17">
        <v>958.7</v>
      </c>
      <c r="J58" s="17">
        <v>958.7</v>
      </c>
      <c r="K58" s="17">
        <v>958.7</v>
      </c>
      <c r="L58" s="17">
        <f t="shared" si="2"/>
        <v>0</v>
      </c>
      <c r="M58" s="17">
        <v>958.7</v>
      </c>
      <c r="N58" s="17">
        <v>958.7</v>
      </c>
      <c r="O58" s="16">
        <f t="shared" si="3"/>
        <v>0</v>
      </c>
      <c r="P58" s="8"/>
      <c r="Q58" s="8"/>
    </row>
    <row r="59" spans="1:17" x14ac:dyDescent="0.25">
      <c r="A59" s="14" t="s">
        <v>106</v>
      </c>
      <c r="B59" s="15" t="s">
        <v>107</v>
      </c>
      <c r="C59" s="16">
        <f t="shared" ref="C59:N59" si="14">C60+C64</f>
        <v>1460</v>
      </c>
      <c r="D59" s="16">
        <f t="shared" si="14"/>
        <v>1460</v>
      </c>
      <c r="E59" s="16">
        <f t="shared" si="14"/>
        <v>2210.6</v>
      </c>
      <c r="F59" s="16">
        <f t="shared" si="14"/>
        <v>3032.7999999999997</v>
      </c>
      <c r="G59" s="16">
        <f t="shared" si="1"/>
        <v>822.19999999999982</v>
      </c>
      <c r="H59" s="16"/>
      <c r="I59" s="16">
        <f t="shared" si="14"/>
        <v>1534.1</v>
      </c>
      <c r="J59" s="16">
        <f t="shared" si="14"/>
        <v>1534.1</v>
      </c>
      <c r="K59" s="16">
        <f t="shared" si="14"/>
        <v>1534.1</v>
      </c>
      <c r="L59" s="17">
        <f t="shared" si="2"/>
        <v>0</v>
      </c>
      <c r="M59" s="16">
        <f t="shared" si="14"/>
        <v>1452.6</v>
      </c>
      <c r="N59" s="16">
        <f t="shared" si="14"/>
        <v>1452.6</v>
      </c>
      <c r="O59" s="16">
        <f t="shared" si="3"/>
        <v>0</v>
      </c>
      <c r="P59" s="8"/>
      <c r="Q59" s="8"/>
    </row>
    <row r="60" spans="1:17" ht="47.25" x14ac:dyDescent="0.25">
      <c r="A60" s="12" t="s">
        <v>108</v>
      </c>
      <c r="B60" s="21" t="s">
        <v>109</v>
      </c>
      <c r="C60" s="17">
        <f t="shared" ref="C60:N60" si="15">C61+C63</f>
        <v>915.9</v>
      </c>
      <c r="D60" s="17">
        <f t="shared" si="15"/>
        <v>915.9</v>
      </c>
      <c r="E60" s="17">
        <f>SUM(E61:E63)</f>
        <v>990.1</v>
      </c>
      <c r="F60" s="17">
        <f>SUM(F61:F63)</f>
        <v>1018.6</v>
      </c>
      <c r="G60" s="16">
        <f t="shared" si="1"/>
        <v>28.5</v>
      </c>
      <c r="H60" s="17"/>
      <c r="I60" s="17">
        <f t="shared" si="15"/>
        <v>990</v>
      </c>
      <c r="J60" s="17">
        <f t="shared" si="15"/>
        <v>990</v>
      </c>
      <c r="K60" s="17">
        <f t="shared" si="15"/>
        <v>990</v>
      </c>
      <c r="L60" s="17">
        <f t="shared" si="2"/>
        <v>0</v>
      </c>
      <c r="M60" s="17">
        <f t="shared" si="15"/>
        <v>908.5</v>
      </c>
      <c r="N60" s="17">
        <f t="shared" si="15"/>
        <v>908.5</v>
      </c>
      <c r="O60" s="16">
        <f t="shared" si="3"/>
        <v>0</v>
      </c>
      <c r="P60" s="8"/>
      <c r="Q60" s="8"/>
    </row>
    <row r="61" spans="1:17" ht="47.25" x14ac:dyDescent="0.25">
      <c r="A61" s="12" t="s">
        <v>110</v>
      </c>
      <c r="B61" s="21" t="s">
        <v>109</v>
      </c>
      <c r="C61" s="17">
        <v>22.8</v>
      </c>
      <c r="D61" s="17">
        <v>22.8</v>
      </c>
      <c r="E61" s="17">
        <v>97</v>
      </c>
      <c r="F61" s="17">
        <v>120.6</v>
      </c>
      <c r="G61" s="16">
        <f t="shared" si="1"/>
        <v>23.599999999999994</v>
      </c>
      <c r="H61" s="17" t="s">
        <v>111</v>
      </c>
      <c r="I61" s="17">
        <v>22.8</v>
      </c>
      <c r="J61" s="17">
        <v>22.8</v>
      </c>
      <c r="K61" s="17">
        <v>22.8</v>
      </c>
      <c r="L61" s="17">
        <f t="shared" si="2"/>
        <v>0</v>
      </c>
      <c r="M61" s="17">
        <v>22.8</v>
      </c>
      <c r="N61" s="17">
        <v>22.8</v>
      </c>
      <c r="O61" s="16">
        <f t="shared" si="3"/>
        <v>0</v>
      </c>
      <c r="P61" s="8"/>
      <c r="Q61" s="8"/>
    </row>
    <row r="62" spans="1:17" ht="94.5" x14ac:dyDescent="0.25">
      <c r="A62" s="12" t="s">
        <v>112</v>
      </c>
      <c r="B62" s="21" t="s">
        <v>109</v>
      </c>
      <c r="C62" s="17">
        <v>0</v>
      </c>
      <c r="D62" s="17">
        <v>0</v>
      </c>
      <c r="E62" s="17">
        <v>0</v>
      </c>
      <c r="F62" s="17">
        <v>4.9000000000000004</v>
      </c>
      <c r="G62" s="16">
        <f t="shared" si="1"/>
        <v>4.9000000000000004</v>
      </c>
      <c r="H62" s="17" t="s">
        <v>80</v>
      </c>
      <c r="I62" s="17"/>
      <c r="J62" s="17"/>
      <c r="K62" s="17"/>
      <c r="L62" s="17"/>
      <c r="M62" s="17"/>
      <c r="N62" s="17"/>
      <c r="O62" s="16"/>
      <c r="P62" s="8"/>
      <c r="Q62" s="8"/>
    </row>
    <row r="63" spans="1:17" ht="47.25" x14ac:dyDescent="0.25">
      <c r="A63" s="12" t="s">
        <v>113</v>
      </c>
      <c r="B63" s="21" t="s">
        <v>109</v>
      </c>
      <c r="C63" s="17">
        <v>893.1</v>
      </c>
      <c r="D63" s="17">
        <v>893.1</v>
      </c>
      <c r="E63" s="17">
        <v>893.1</v>
      </c>
      <c r="F63" s="17">
        <v>893.1</v>
      </c>
      <c r="G63" s="16">
        <f t="shared" si="1"/>
        <v>0</v>
      </c>
      <c r="H63" s="17"/>
      <c r="I63" s="17">
        <v>967.2</v>
      </c>
      <c r="J63" s="17">
        <v>967.2</v>
      </c>
      <c r="K63" s="17">
        <v>967.2</v>
      </c>
      <c r="L63" s="17">
        <f t="shared" si="2"/>
        <v>0</v>
      </c>
      <c r="M63" s="17">
        <v>885.7</v>
      </c>
      <c r="N63" s="17">
        <v>885.7</v>
      </c>
      <c r="O63" s="16">
        <f t="shared" si="3"/>
        <v>0</v>
      </c>
      <c r="P63" s="8"/>
      <c r="Q63" s="8"/>
    </row>
    <row r="64" spans="1:17" ht="31.5" x14ac:dyDescent="0.25">
      <c r="A64" s="12" t="s">
        <v>114</v>
      </c>
      <c r="B64" s="21" t="s">
        <v>115</v>
      </c>
      <c r="C64" s="17">
        <f t="shared" ref="C64:N64" si="16">C65+C66+C67</f>
        <v>544.1</v>
      </c>
      <c r="D64" s="17">
        <f>SUM(D65:D69)</f>
        <v>544.1</v>
      </c>
      <c r="E64" s="17">
        <f>SUM(E65:E70)</f>
        <v>1220.5</v>
      </c>
      <c r="F64" s="17">
        <f>SUM(F65:F70)</f>
        <v>2014.1999999999998</v>
      </c>
      <c r="G64" s="16">
        <f t="shared" si="1"/>
        <v>793.69999999999982</v>
      </c>
      <c r="H64" s="17"/>
      <c r="I64" s="17">
        <f t="shared" si="16"/>
        <v>544.1</v>
      </c>
      <c r="J64" s="17">
        <f t="shared" si="16"/>
        <v>544.1</v>
      </c>
      <c r="K64" s="17">
        <f t="shared" si="16"/>
        <v>544.1</v>
      </c>
      <c r="L64" s="17">
        <f t="shared" si="2"/>
        <v>0</v>
      </c>
      <c r="M64" s="17">
        <f t="shared" si="16"/>
        <v>544.1</v>
      </c>
      <c r="N64" s="17">
        <f t="shared" si="16"/>
        <v>544.1</v>
      </c>
      <c r="O64" s="16">
        <f t="shared" si="3"/>
        <v>0</v>
      </c>
      <c r="P64" s="8"/>
      <c r="Q64" s="8"/>
    </row>
    <row r="65" spans="1:17" ht="31.5" x14ac:dyDescent="0.25">
      <c r="A65" s="12" t="s">
        <v>116</v>
      </c>
      <c r="B65" s="21" t="s">
        <v>115</v>
      </c>
      <c r="C65" s="17">
        <v>268.3</v>
      </c>
      <c r="D65" s="17">
        <v>268.3</v>
      </c>
      <c r="E65" s="17">
        <v>353.8</v>
      </c>
      <c r="F65" s="17">
        <v>367.8</v>
      </c>
      <c r="G65" s="16">
        <f t="shared" si="1"/>
        <v>14</v>
      </c>
      <c r="H65" s="17" t="s">
        <v>111</v>
      </c>
      <c r="I65" s="17">
        <v>268.3</v>
      </c>
      <c r="J65" s="17">
        <v>268.3</v>
      </c>
      <c r="K65" s="17">
        <v>268.3</v>
      </c>
      <c r="L65" s="17">
        <f t="shared" si="2"/>
        <v>0</v>
      </c>
      <c r="M65" s="17">
        <v>268.3</v>
      </c>
      <c r="N65" s="17">
        <v>268.3</v>
      </c>
      <c r="O65" s="16">
        <f t="shared" si="3"/>
        <v>0</v>
      </c>
      <c r="P65" s="8"/>
      <c r="Q65" s="8"/>
    </row>
    <row r="66" spans="1:17" ht="31.5" x14ac:dyDescent="0.25">
      <c r="A66" s="12" t="s">
        <v>117</v>
      </c>
      <c r="B66" s="21" t="s">
        <v>115</v>
      </c>
      <c r="C66" s="17">
        <v>11.1</v>
      </c>
      <c r="D66" s="17">
        <v>11.1</v>
      </c>
      <c r="E66" s="17">
        <v>27</v>
      </c>
      <c r="F66" s="17">
        <v>36.6</v>
      </c>
      <c r="G66" s="16">
        <f t="shared" si="1"/>
        <v>9.6000000000000014</v>
      </c>
      <c r="H66" s="17" t="s">
        <v>111</v>
      </c>
      <c r="I66" s="17">
        <v>11.1</v>
      </c>
      <c r="J66" s="17">
        <v>11.1</v>
      </c>
      <c r="K66" s="17">
        <v>11.1</v>
      </c>
      <c r="L66" s="17">
        <f t="shared" si="2"/>
        <v>0</v>
      </c>
      <c r="M66" s="17">
        <v>11.1</v>
      </c>
      <c r="N66" s="17">
        <v>11.1</v>
      </c>
      <c r="O66" s="16">
        <f t="shared" si="3"/>
        <v>0</v>
      </c>
      <c r="P66" s="8"/>
      <c r="Q66" s="8"/>
    </row>
    <row r="67" spans="1:17" ht="31.5" x14ac:dyDescent="0.25">
      <c r="A67" s="12" t="s">
        <v>118</v>
      </c>
      <c r="B67" s="21" t="s">
        <v>115</v>
      </c>
      <c r="C67" s="17">
        <v>264.7</v>
      </c>
      <c r="D67" s="17">
        <v>264.7</v>
      </c>
      <c r="E67" s="17">
        <v>787.2</v>
      </c>
      <c r="F67" s="17">
        <v>922.6</v>
      </c>
      <c r="G67" s="16">
        <f t="shared" si="1"/>
        <v>135.39999999999998</v>
      </c>
      <c r="H67" s="17" t="s">
        <v>111</v>
      </c>
      <c r="I67" s="17">
        <v>264.7</v>
      </c>
      <c r="J67" s="17">
        <v>264.7</v>
      </c>
      <c r="K67" s="17">
        <v>264.7</v>
      </c>
      <c r="L67" s="17">
        <f t="shared" si="2"/>
        <v>0</v>
      </c>
      <c r="M67" s="17">
        <v>264.7</v>
      </c>
      <c r="N67" s="17">
        <v>264.7</v>
      </c>
      <c r="O67" s="16">
        <f t="shared" si="3"/>
        <v>0</v>
      </c>
      <c r="Q67" s="8"/>
    </row>
    <row r="68" spans="1:17" ht="31.5" x14ac:dyDescent="0.25">
      <c r="A68" s="12" t="s">
        <v>119</v>
      </c>
      <c r="B68" s="21" t="s">
        <v>115</v>
      </c>
      <c r="C68" s="17"/>
      <c r="D68" s="17"/>
      <c r="E68" s="17">
        <v>0.4</v>
      </c>
      <c r="F68" s="17">
        <v>635.1</v>
      </c>
      <c r="G68" s="16">
        <f t="shared" si="1"/>
        <v>634.70000000000005</v>
      </c>
      <c r="H68" s="17" t="s">
        <v>111</v>
      </c>
      <c r="I68" s="17"/>
      <c r="J68" s="17"/>
      <c r="K68" s="17"/>
      <c r="L68" s="17">
        <f t="shared" si="2"/>
        <v>0</v>
      </c>
      <c r="M68" s="17"/>
      <c r="N68" s="17"/>
      <c r="O68" s="16"/>
      <c r="Q68" s="8"/>
    </row>
    <row r="69" spans="1:17" ht="76.5" customHeight="1" x14ac:dyDescent="0.25">
      <c r="A69" s="12" t="s">
        <v>120</v>
      </c>
      <c r="B69" s="21" t="s">
        <v>115</v>
      </c>
      <c r="C69" s="17">
        <v>0</v>
      </c>
      <c r="D69" s="17">
        <v>0</v>
      </c>
      <c r="E69" s="17">
        <v>0.8</v>
      </c>
      <c r="F69" s="17">
        <v>0.8</v>
      </c>
      <c r="G69" s="16">
        <f t="shared" si="1"/>
        <v>0</v>
      </c>
      <c r="H69" s="17"/>
      <c r="I69" s="17"/>
      <c r="J69" s="17"/>
      <c r="K69" s="17"/>
      <c r="L69" s="17">
        <f t="shared" si="2"/>
        <v>0</v>
      </c>
      <c r="M69" s="17"/>
      <c r="N69" s="17"/>
      <c r="O69" s="16"/>
      <c r="Q69" s="8"/>
    </row>
    <row r="70" spans="1:17" ht="76.5" customHeight="1" x14ac:dyDescent="0.25">
      <c r="A70" s="12" t="s">
        <v>121</v>
      </c>
      <c r="B70" s="21" t="s">
        <v>115</v>
      </c>
      <c r="C70" s="17">
        <v>0</v>
      </c>
      <c r="D70" s="17">
        <v>0</v>
      </c>
      <c r="E70" s="17">
        <v>51.3</v>
      </c>
      <c r="F70" s="17">
        <v>51.3</v>
      </c>
      <c r="G70" s="16">
        <f t="shared" si="1"/>
        <v>0</v>
      </c>
      <c r="H70" s="17"/>
      <c r="I70" s="17"/>
      <c r="J70" s="17"/>
      <c r="K70" s="17"/>
      <c r="L70" s="17">
        <f t="shared" si="2"/>
        <v>0</v>
      </c>
      <c r="M70" s="17"/>
      <c r="N70" s="17"/>
      <c r="O70" s="16"/>
      <c r="Q70" s="8"/>
    </row>
    <row r="71" spans="1:17" ht="21.75" customHeight="1" x14ac:dyDescent="0.25">
      <c r="A71" s="14" t="s">
        <v>122</v>
      </c>
      <c r="B71" s="15" t="s">
        <v>123</v>
      </c>
      <c r="C71" s="16">
        <f t="shared" ref="C71:N71" si="17">SUM(C72:C81)</f>
        <v>29389.7</v>
      </c>
      <c r="D71" s="16">
        <f t="shared" si="17"/>
        <v>29389.7</v>
      </c>
      <c r="E71" s="16">
        <f t="shared" si="17"/>
        <v>29945</v>
      </c>
      <c r="F71" s="16">
        <f t="shared" si="17"/>
        <v>48929.3</v>
      </c>
      <c r="G71" s="16">
        <f t="shared" si="1"/>
        <v>18984.300000000003</v>
      </c>
      <c r="H71" s="16"/>
      <c r="I71" s="16">
        <f t="shared" si="17"/>
        <v>26491.9</v>
      </c>
      <c r="J71" s="16">
        <f t="shared" si="17"/>
        <v>26491.9</v>
      </c>
      <c r="K71" s="16">
        <f t="shared" si="17"/>
        <v>26491.9</v>
      </c>
      <c r="L71" s="17">
        <f t="shared" si="2"/>
        <v>0</v>
      </c>
      <c r="M71" s="16">
        <f t="shared" si="17"/>
        <v>26367.5</v>
      </c>
      <c r="N71" s="16">
        <f t="shared" si="17"/>
        <v>26367.5</v>
      </c>
      <c r="O71" s="16">
        <f t="shared" si="3"/>
        <v>0</v>
      </c>
      <c r="Q71" s="8"/>
    </row>
    <row r="72" spans="1:17" ht="78.75" x14ac:dyDescent="0.25">
      <c r="A72" s="22" t="s">
        <v>124</v>
      </c>
      <c r="B72" s="21" t="s">
        <v>125</v>
      </c>
      <c r="C72" s="17">
        <v>14.1</v>
      </c>
      <c r="D72" s="17">
        <v>14.1</v>
      </c>
      <c r="E72" s="17">
        <v>14.1</v>
      </c>
      <c r="F72" s="17">
        <v>14.1</v>
      </c>
      <c r="G72" s="17">
        <f t="shared" si="1"/>
        <v>0</v>
      </c>
      <c r="H72" s="17"/>
      <c r="I72" s="17">
        <v>14.1</v>
      </c>
      <c r="J72" s="17">
        <v>14.1</v>
      </c>
      <c r="K72" s="17">
        <v>14.1</v>
      </c>
      <c r="L72" s="17">
        <f t="shared" si="2"/>
        <v>0</v>
      </c>
      <c r="M72" s="17">
        <v>14.1</v>
      </c>
      <c r="N72" s="17">
        <v>14.1</v>
      </c>
      <c r="O72" s="16">
        <f t="shared" si="3"/>
        <v>0</v>
      </c>
      <c r="Q72" s="8"/>
    </row>
    <row r="73" spans="1:17" ht="78.75" x14ac:dyDescent="0.25">
      <c r="A73" s="22" t="s">
        <v>126</v>
      </c>
      <c r="B73" s="21" t="s">
        <v>125</v>
      </c>
      <c r="C73" s="17">
        <v>0</v>
      </c>
      <c r="D73" s="17">
        <v>0</v>
      </c>
      <c r="E73" s="17">
        <v>3.5</v>
      </c>
      <c r="F73" s="17">
        <v>3.5</v>
      </c>
      <c r="G73" s="17">
        <f t="shared" si="1"/>
        <v>0</v>
      </c>
      <c r="H73" s="17"/>
      <c r="I73" s="17"/>
      <c r="J73" s="17"/>
      <c r="K73" s="17"/>
      <c r="L73" s="17">
        <f t="shared" si="2"/>
        <v>0</v>
      </c>
      <c r="M73" s="17"/>
      <c r="N73" s="17"/>
      <c r="O73" s="16"/>
      <c r="Q73" s="8"/>
    </row>
    <row r="74" spans="1:17" ht="94.5" x14ac:dyDescent="0.25">
      <c r="A74" s="12" t="s">
        <v>127</v>
      </c>
      <c r="B74" s="21" t="s">
        <v>128</v>
      </c>
      <c r="C74" s="17">
        <v>3830.1</v>
      </c>
      <c r="D74" s="17">
        <v>3830.1</v>
      </c>
      <c r="E74" s="17">
        <v>3830.1</v>
      </c>
      <c r="F74" s="17">
        <v>8290</v>
      </c>
      <c r="G74" s="17">
        <f t="shared" si="1"/>
        <v>4459.8999999999996</v>
      </c>
      <c r="H74" s="17" t="s">
        <v>19</v>
      </c>
      <c r="I74" s="17">
        <v>2432.3000000000002</v>
      </c>
      <c r="J74" s="17">
        <v>2432.3000000000002</v>
      </c>
      <c r="K74" s="17">
        <v>2432.3000000000002</v>
      </c>
      <c r="L74" s="17">
        <f t="shared" si="2"/>
        <v>0</v>
      </c>
      <c r="M74" s="17">
        <v>2307.9</v>
      </c>
      <c r="N74" s="17">
        <v>2307.9</v>
      </c>
      <c r="O74" s="16">
        <f t="shared" si="3"/>
        <v>0</v>
      </c>
      <c r="Q74" s="8"/>
    </row>
    <row r="75" spans="1:17" ht="110.25" customHeight="1" x14ac:dyDescent="0.25">
      <c r="A75" s="22" t="s">
        <v>129</v>
      </c>
      <c r="B75" s="21" t="s">
        <v>130</v>
      </c>
      <c r="C75" s="17">
        <v>0</v>
      </c>
      <c r="D75" s="17">
        <v>0</v>
      </c>
      <c r="E75" s="17">
        <v>12.3</v>
      </c>
      <c r="F75" s="17">
        <v>16.3</v>
      </c>
      <c r="G75" s="17">
        <f t="shared" si="1"/>
        <v>4</v>
      </c>
      <c r="H75" s="17" t="s">
        <v>131</v>
      </c>
      <c r="I75" s="17"/>
      <c r="J75" s="17">
        <v>0</v>
      </c>
      <c r="K75" s="17">
        <v>0</v>
      </c>
      <c r="L75" s="17">
        <f t="shared" si="2"/>
        <v>0</v>
      </c>
      <c r="M75" s="17"/>
      <c r="N75" s="17">
        <v>0</v>
      </c>
      <c r="O75" s="16"/>
      <c r="P75" s="34"/>
      <c r="Q75" s="8"/>
    </row>
    <row r="76" spans="1:17" ht="96" customHeight="1" x14ac:dyDescent="0.25">
      <c r="A76" s="22" t="s">
        <v>132</v>
      </c>
      <c r="B76" s="21" t="s">
        <v>130</v>
      </c>
      <c r="C76" s="17"/>
      <c r="D76" s="17"/>
      <c r="E76" s="17">
        <v>0</v>
      </c>
      <c r="F76" s="17">
        <v>15.4</v>
      </c>
      <c r="G76" s="17">
        <f t="shared" si="1"/>
        <v>15.4</v>
      </c>
      <c r="H76" s="17" t="s">
        <v>111</v>
      </c>
      <c r="I76" s="17"/>
      <c r="J76" s="17"/>
      <c r="K76" s="17"/>
      <c r="L76" s="17"/>
      <c r="M76" s="17"/>
      <c r="N76" s="17"/>
      <c r="O76" s="16"/>
      <c r="P76" s="34"/>
      <c r="Q76" s="8"/>
    </row>
    <row r="77" spans="1:17" ht="94.5" x14ac:dyDescent="0.25">
      <c r="A77" s="12" t="s">
        <v>133</v>
      </c>
      <c r="B77" s="21" t="s">
        <v>134</v>
      </c>
      <c r="C77" s="17">
        <v>195.5</v>
      </c>
      <c r="D77" s="17">
        <v>195.5</v>
      </c>
      <c r="E77" s="17">
        <v>195.5</v>
      </c>
      <c r="F77" s="17">
        <v>195.5</v>
      </c>
      <c r="G77" s="17">
        <f t="shared" ref="G77:G142" si="18">F77-E77</f>
        <v>0</v>
      </c>
      <c r="H77" s="17" t="s">
        <v>19</v>
      </c>
      <c r="I77" s="17">
        <v>195.5</v>
      </c>
      <c r="J77" s="17">
        <v>195.5</v>
      </c>
      <c r="K77" s="17">
        <v>195.5</v>
      </c>
      <c r="L77" s="17">
        <f t="shared" ref="L77:L142" si="19">K77-J77</f>
        <v>0</v>
      </c>
      <c r="M77" s="17">
        <v>195.5</v>
      </c>
      <c r="N77" s="17">
        <v>195.5</v>
      </c>
      <c r="O77" s="16">
        <f t="shared" si="3"/>
        <v>0</v>
      </c>
      <c r="Q77" s="8"/>
    </row>
    <row r="78" spans="1:17" ht="47.25" x14ac:dyDescent="0.25">
      <c r="A78" s="30" t="s">
        <v>135</v>
      </c>
      <c r="B78" s="21" t="s">
        <v>136</v>
      </c>
      <c r="C78" s="17">
        <v>20250</v>
      </c>
      <c r="D78" s="17">
        <v>20250</v>
      </c>
      <c r="E78" s="17">
        <v>20250</v>
      </c>
      <c r="F78" s="17">
        <v>23430</v>
      </c>
      <c r="G78" s="17">
        <f t="shared" si="18"/>
        <v>3180</v>
      </c>
      <c r="H78" s="17" t="s">
        <v>19</v>
      </c>
      <c r="I78" s="17">
        <v>20250</v>
      </c>
      <c r="J78" s="17">
        <v>20250</v>
      </c>
      <c r="K78" s="17">
        <v>20250</v>
      </c>
      <c r="L78" s="17">
        <f t="shared" si="19"/>
        <v>0</v>
      </c>
      <c r="M78" s="17">
        <v>20250</v>
      </c>
      <c r="N78" s="17">
        <v>20250</v>
      </c>
      <c r="O78" s="16">
        <f t="shared" si="3"/>
        <v>0</v>
      </c>
      <c r="Q78" s="8"/>
    </row>
    <row r="79" spans="1:17" ht="47.25" x14ac:dyDescent="0.25">
      <c r="A79" s="30" t="s">
        <v>137</v>
      </c>
      <c r="B79" s="21" t="s">
        <v>138</v>
      </c>
      <c r="C79" s="17">
        <v>1800</v>
      </c>
      <c r="D79" s="17">
        <v>1800</v>
      </c>
      <c r="E79" s="17">
        <v>1800</v>
      </c>
      <c r="F79" s="17">
        <v>1800</v>
      </c>
      <c r="G79" s="17">
        <f t="shared" si="18"/>
        <v>0</v>
      </c>
      <c r="H79" s="17"/>
      <c r="I79" s="17">
        <v>1800</v>
      </c>
      <c r="J79" s="17">
        <v>1800</v>
      </c>
      <c r="K79" s="17">
        <v>1800</v>
      </c>
      <c r="L79" s="17">
        <f t="shared" si="19"/>
        <v>0</v>
      </c>
      <c r="M79" s="17">
        <v>1800</v>
      </c>
      <c r="N79" s="17">
        <v>1800</v>
      </c>
      <c r="O79" s="16">
        <f t="shared" si="3"/>
        <v>0</v>
      </c>
      <c r="Q79" s="8"/>
    </row>
    <row r="80" spans="1:17" ht="78.75" x14ac:dyDescent="0.25">
      <c r="A80" s="30" t="s">
        <v>139</v>
      </c>
      <c r="B80" s="32" t="s">
        <v>140</v>
      </c>
      <c r="C80" s="17">
        <v>1800</v>
      </c>
      <c r="D80" s="17">
        <v>1800</v>
      </c>
      <c r="E80" s="17">
        <v>2339.5</v>
      </c>
      <c r="F80" s="17">
        <v>5164.5</v>
      </c>
      <c r="G80" s="17">
        <f t="shared" si="18"/>
        <v>2825</v>
      </c>
      <c r="H80" s="17" t="s">
        <v>19</v>
      </c>
      <c r="I80" s="17">
        <v>1800</v>
      </c>
      <c r="J80" s="17">
        <v>1800</v>
      </c>
      <c r="K80" s="17">
        <v>1800</v>
      </c>
      <c r="L80" s="17">
        <f t="shared" si="19"/>
        <v>0</v>
      </c>
      <c r="M80" s="17">
        <v>1800</v>
      </c>
      <c r="N80" s="17">
        <v>1800</v>
      </c>
      <c r="O80" s="16">
        <f t="shared" si="3"/>
        <v>0</v>
      </c>
      <c r="Q80" s="8"/>
    </row>
    <row r="81" spans="1:17" ht="47.25" x14ac:dyDescent="0.25">
      <c r="A81" s="30" t="s">
        <v>141</v>
      </c>
      <c r="B81" s="32" t="s">
        <v>142</v>
      </c>
      <c r="C81" s="17">
        <v>1500</v>
      </c>
      <c r="D81" s="17">
        <v>1500</v>
      </c>
      <c r="E81" s="17">
        <v>1500</v>
      </c>
      <c r="F81" s="17">
        <v>10000</v>
      </c>
      <c r="G81" s="17">
        <f t="shared" si="18"/>
        <v>8500</v>
      </c>
      <c r="H81" s="17"/>
      <c r="I81" s="17">
        <v>0</v>
      </c>
      <c r="J81" s="17">
        <v>0</v>
      </c>
      <c r="K81" s="17">
        <v>0</v>
      </c>
      <c r="L81" s="17">
        <f t="shared" si="19"/>
        <v>0</v>
      </c>
      <c r="M81" s="17">
        <v>0</v>
      </c>
      <c r="N81" s="17">
        <v>0</v>
      </c>
      <c r="O81" s="16">
        <f t="shared" si="3"/>
        <v>0</v>
      </c>
      <c r="Q81" s="8"/>
    </row>
    <row r="82" spans="1:17" x14ac:dyDescent="0.25">
      <c r="A82" s="14" t="s">
        <v>143</v>
      </c>
      <c r="B82" s="15" t="s">
        <v>144</v>
      </c>
      <c r="C82" s="35">
        <f t="shared" ref="C82:N82" si="20">SUM(C83:C116)</f>
        <v>15346.7</v>
      </c>
      <c r="D82" s="35">
        <f t="shared" si="20"/>
        <v>15346.7</v>
      </c>
      <c r="E82" s="35">
        <f>SUM(E83:E117)</f>
        <v>13354.4</v>
      </c>
      <c r="F82" s="35">
        <f>SUM(F83:F117)</f>
        <v>14169.4</v>
      </c>
      <c r="G82" s="16">
        <f t="shared" si="18"/>
        <v>815</v>
      </c>
      <c r="H82" s="35"/>
      <c r="I82" s="35">
        <f t="shared" si="20"/>
        <v>14080</v>
      </c>
      <c r="J82" s="35">
        <f t="shared" si="20"/>
        <v>14080</v>
      </c>
      <c r="K82" s="35">
        <f>SUM(K83:K116)</f>
        <v>14080</v>
      </c>
      <c r="L82" s="17">
        <f t="shared" si="19"/>
        <v>0</v>
      </c>
      <c r="M82" s="35">
        <f t="shared" si="20"/>
        <v>14080</v>
      </c>
      <c r="N82" s="35">
        <f t="shared" si="20"/>
        <v>14080</v>
      </c>
      <c r="O82" s="16">
        <f t="shared" si="3"/>
        <v>0</v>
      </c>
      <c r="Q82" s="8"/>
    </row>
    <row r="83" spans="1:17" ht="75" customHeight="1" x14ac:dyDescent="0.25">
      <c r="A83" s="22" t="s">
        <v>145</v>
      </c>
      <c r="B83" s="21" t="s">
        <v>146</v>
      </c>
      <c r="C83" s="36">
        <v>20.8</v>
      </c>
      <c r="D83" s="36">
        <v>20.8</v>
      </c>
      <c r="E83" s="36">
        <v>30.3</v>
      </c>
      <c r="F83" s="36">
        <v>45</v>
      </c>
      <c r="G83" s="17">
        <f t="shared" si="18"/>
        <v>14.7</v>
      </c>
      <c r="H83" s="36" t="s">
        <v>19</v>
      </c>
      <c r="I83" s="36">
        <v>20.8</v>
      </c>
      <c r="J83" s="36">
        <v>20.8</v>
      </c>
      <c r="K83" s="36">
        <v>20.8</v>
      </c>
      <c r="L83" s="17">
        <f t="shared" si="19"/>
        <v>0</v>
      </c>
      <c r="M83" s="36">
        <v>20.8</v>
      </c>
      <c r="N83" s="36">
        <v>20.8</v>
      </c>
      <c r="O83" s="16">
        <f t="shared" ref="O83:O160" si="21">N83-M83</f>
        <v>0</v>
      </c>
      <c r="Q83" s="8"/>
    </row>
    <row r="84" spans="1:17" ht="78.75" x14ac:dyDescent="0.25">
      <c r="A84" s="22" t="s">
        <v>147</v>
      </c>
      <c r="B84" s="21" t="s">
        <v>146</v>
      </c>
      <c r="C84" s="36">
        <v>21.2</v>
      </c>
      <c r="D84" s="36">
        <v>21.2</v>
      </c>
      <c r="E84" s="36">
        <v>21.2</v>
      </c>
      <c r="F84" s="36">
        <v>21.2</v>
      </c>
      <c r="G84" s="17">
        <f t="shared" si="18"/>
        <v>0</v>
      </c>
      <c r="H84" s="36"/>
      <c r="I84" s="36">
        <v>21.2</v>
      </c>
      <c r="J84" s="36">
        <v>21.2</v>
      </c>
      <c r="K84" s="36">
        <v>21.2</v>
      </c>
      <c r="L84" s="17">
        <f t="shared" si="19"/>
        <v>0</v>
      </c>
      <c r="M84" s="36">
        <v>21.2</v>
      </c>
      <c r="N84" s="36">
        <v>21.2</v>
      </c>
      <c r="O84" s="16">
        <f t="shared" si="21"/>
        <v>0</v>
      </c>
      <c r="P84" s="8"/>
      <c r="Q84" s="8"/>
    </row>
    <row r="85" spans="1:17" ht="94.5" x14ac:dyDescent="0.25">
      <c r="A85" s="22" t="s">
        <v>148</v>
      </c>
      <c r="B85" s="32" t="s">
        <v>149</v>
      </c>
      <c r="C85" s="36">
        <v>20.100000000000001</v>
      </c>
      <c r="D85" s="36">
        <v>20.100000000000001</v>
      </c>
      <c r="E85" s="36">
        <v>33.799999999999997</v>
      </c>
      <c r="F85" s="36">
        <v>35</v>
      </c>
      <c r="G85" s="17">
        <f t="shared" si="18"/>
        <v>1.2000000000000028</v>
      </c>
      <c r="H85" s="36" t="s">
        <v>19</v>
      </c>
      <c r="I85" s="36">
        <v>20.100000000000001</v>
      </c>
      <c r="J85" s="36">
        <v>20.100000000000001</v>
      </c>
      <c r="K85" s="36">
        <v>20.100000000000001</v>
      </c>
      <c r="L85" s="17">
        <f t="shared" si="19"/>
        <v>0</v>
      </c>
      <c r="M85" s="36">
        <v>20.100000000000001</v>
      </c>
      <c r="N85" s="36">
        <v>20.100000000000001</v>
      </c>
      <c r="O85" s="16">
        <f t="shared" si="21"/>
        <v>0</v>
      </c>
      <c r="P85" s="8"/>
      <c r="Q85" s="8"/>
    </row>
    <row r="86" spans="1:17" ht="94.5" x14ac:dyDescent="0.25">
      <c r="A86" s="22" t="s">
        <v>150</v>
      </c>
      <c r="B86" s="32" t="s">
        <v>149</v>
      </c>
      <c r="C86" s="36">
        <v>100.8</v>
      </c>
      <c r="D86" s="36">
        <v>100.8</v>
      </c>
      <c r="E86" s="36">
        <v>100.8</v>
      </c>
      <c r="F86" s="36">
        <v>100.8</v>
      </c>
      <c r="G86" s="17">
        <f t="shared" si="18"/>
        <v>0</v>
      </c>
      <c r="H86" s="36"/>
      <c r="I86" s="36">
        <v>100.8</v>
      </c>
      <c r="J86" s="36">
        <v>100.8</v>
      </c>
      <c r="K86" s="36">
        <v>100.8</v>
      </c>
      <c r="L86" s="17">
        <f t="shared" si="19"/>
        <v>0</v>
      </c>
      <c r="M86" s="36">
        <v>100.8</v>
      </c>
      <c r="N86" s="36">
        <v>100.8</v>
      </c>
      <c r="O86" s="16">
        <f t="shared" si="21"/>
        <v>0</v>
      </c>
      <c r="P86" s="8"/>
      <c r="Q86" s="8"/>
    </row>
    <row r="87" spans="1:17" ht="78.75" x14ac:dyDescent="0.25">
      <c r="A87" s="37" t="s">
        <v>151</v>
      </c>
      <c r="B87" s="38" t="s">
        <v>152</v>
      </c>
      <c r="C87" s="36">
        <v>4.0999999999999996</v>
      </c>
      <c r="D87" s="36">
        <v>4.0999999999999996</v>
      </c>
      <c r="E87" s="36">
        <v>4.0999999999999996</v>
      </c>
      <c r="F87" s="36">
        <v>4.0999999999999996</v>
      </c>
      <c r="G87" s="17">
        <f t="shared" si="18"/>
        <v>0</v>
      </c>
      <c r="H87" s="36"/>
      <c r="I87" s="36">
        <v>4.0999999999999996</v>
      </c>
      <c r="J87" s="36">
        <v>4.0999999999999996</v>
      </c>
      <c r="K87" s="36">
        <v>4.0999999999999996</v>
      </c>
      <c r="L87" s="17">
        <f t="shared" si="19"/>
        <v>0</v>
      </c>
      <c r="M87" s="36">
        <v>4.0999999999999996</v>
      </c>
      <c r="N87" s="36">
        <v>4.0999999999999996</v>
      </c>
      <c r="O87" s="16">
        <f t="shared" si="21"/>
        <v>0</v>
      </c>
      <c r="P87" s="8"/>
      <c r="Q87" s="8"/>
    </row>
    <row r="88" spans="1:17" ht="78.75" x14ac:dyDescent="0.25">
      <c r="A88" s="37" t="s">
        <v>153</v>
      </c>
      <c r="B88" s="38" t="s">
        <v>152</v>
      </c>
      <c r="C88" s="36">
        <v>13</v>
      </c>
      <c r="D88" s="36">
        <v>13</v>
      </c>
      <c r="E88" s="36">
        <v>13</v>
      </c>
      <c r="F88" s="36">
        <v>13</v>
      </c>
      <c r="G88" s="17">
        <f t="shared" si="18"/>
        <v>0</v>
      </c>
      <c r="H88" s="36"/>
      <c r="I88" s="36">
        <v>13</v>
      </c>
      <c r="J88" s="36">
        <v>13</v>
      </c>
      <c r="K88" s="36">
        <v>13</v>
      </c>
      <c r="L88" s="17">
        <f t="shared" si="19"/>
        <v>0</v>
      </c>
      <c r="M88" s="36">
        <v>13</v>
      </c>
      <c r="N88" s="36">
        <v>13</v>
      </c>
      <c r="O88" s="16">
        <f t="shared" si="21"/>
        <v>0</v>
      </c>
      <c r="P88" s="8"/>
      <c r="Q88" s="8"/>
    </row>
    <row r="89" spans="1:17" ht="78.75" x14ac:dyDescent="0.25">
      <c r="A89" s="30" t="s">
        <v>154</v>
      </c>
      <c r="B89" s="21" t="s">
        <v>155</v>
      </c>
      <c r="C89" s="36">
        <v>10</v>
      </c>
      <c r="D89" s="36">
        <v>10</v>
      </c>
      <c r="E89" s="36">
        <v>50</v>
      </c>
      <c r="F89" s="36">
        <v>250</v>
      </c>
      <c r="G89" s="17">
        <f t="shared" si="18"/>
        <v>200</v>
      </c>
      <c r="H89" s="36" t="s">
        <v>111</v>
      </c>
      <c r="I89" s="36">
        <v>10</v>
      </c>
      <c r="J89" s="36">
        <v>10</v>
      </c>
      <c r="K89" s="36">
        <v>10</v>
      </c>
      <c r="L89" s="17">
        <f t="shared" si="19"/>
        <v>0</v>
      </c>
      <c r="M89" s="36">
        <v>10</v>
      </c>
      <c r="N89" s="36">
        <v>10</v>
      </c>
      <c r="O89" s="16">
        <f t="shared" si="21"/>
        <v>0</v>
      </c>
      <c r="P89" s="8"/>
      <c r="Q89" s="8"/>
    </row>
    <row r="90" spans="1:17" ht="94.5" x14ac:dyDescent="0.25">
      <c r="A90" s="37" t="s">
        <v>156</v>
      </c>
      <c r="B90" s="38" t="s">
        <v>157</v>
      </c>
      <c r="C90" s="36">
        <v>7.2</v>
      </c>
      <c r="D90" s="36">
        <v>7.2</v>
      </c>
      <c r="E90" s="36">
        <v>14.5</v>
      </c>
      <c r="F90" s="36">
        <v>15.5</v>
      </c>
      <c r="G90" s="17">
        <f t="shared" si="18"/>
        <v>1</v>
      </c>
      <c r="H90" s="36" t="s">
        <v>111</v>
      </c>
      <c r="I90" s="36">
        <v>7.2</v>
      </c>
      <c r="J90" s="36">
        <v>7.2</v>
      </c>
      <c r="K90" s="36">
        <v>7.2</v>
      </c>
      <c r="L90" s="17">
        <f t="shared" si="19"/>
        <v>0</v>
      </c>
      <c r="M90" s="36">
        <v>7.2</v>
      </c>
      <c r="N90" s="36">
        <v>7.2</v>
      </c>
      <c r="O90" s="16">
        <f t="shared" si="21"/>
        <v>0</v>
      </c>
      <c r="P90" s="8"/>
      <c r="Q90" s="8"/>
    </row>
    <row r="91" spans="1:17" ht="78.75" x14ac:dyDescent="0.25">
      <c r="A91" s="37" t="s">
        <v>158</v>
      </c>
      <c r="B91" s="38" t="s">
        <v>159</v>
      </c>
      <c r="C91" s="36">
        <v>0</v>
      </c>
      <c r="D91" s="36">
        <v>0</v>
      </c>
      <c r="E91" s="36">
        <v>70</v>
      </c>
      <c r="F91" s="36">
        <v>90</v>
      </c>
      <c r="G91" s="17">
        <f t="shared" si="18"/>
        <v>20</v>
      </c>
      <c r="H91" s="36" t="s">
        <v>111</v>
      </c>
      <c r="I91" s="36"/>
      <c r="J91" s="36"/>
      <c r="K91" s="36"/>
      <c r="L91" s="17">
        <f t="shared" si="19"/>
        <v>0</v>
      </c>
      <c r="M91" s="36"/>
      <c r="N91" s="36"/>
      <c r="O91" s="16"/>
      <c r="P91" s="8"/>
      <c r="Q91" s="8"/>
    </row>
    <row r="92" spans="1:17" ht="78.75" x14ac:dyDescent="0.25">
      <c r="A92" s="37" t="s">
        <v>160</v>
      </c>
      <c r="B92" s="38" t="s">
        <v>161</v>
      </c>
      <c r="C92" s="36">
        <v>60</v>
      </c>
      <c r="D92" s="36">
        <v>60</v>
      </c>
      <c r="E92" s="36">
        <v>60</v>
      </c>
      <c r="F92" s="36">
        <v>5</v>
      </c>
      <c r="G92" s="17">
        <f t="shared" si="18"/>
        <v>-55</v>
      </c>
      <c r="H92" s="36" t="s">
        <v>19</v>
      </c>
      <c r="I92" s="36">
        <v>60</v>
      </c>
      <c r="J92" s="36">
        <v>60</v>
      </c>
      <c r="K92" s="36">
        <v>60</v>
      </c>
      <c r="L92" s="17">
        <f t="shared" si="19"/>
        <v>0</v>
      </c>
      <c r="M92" s="36">
        <v>60</v>
      </c>
      <c r="N92" s="36">
        <v>60</v>
      </c>
      <c r="O92" s="16">
        <f t="shared" si="21"/>
        <v>0</v>
      </c>
      <c r="P92" s="8"/>
      <c r="Q92" s="8"/>
    </row>
    <row r="93" spans="1:17" ht="78.75" x14ac:dyDescent="0.25">
      <c r="A93" s="39" t="s">
        <v>162</v>
      </c>
      <c r="B93" s="38" t="s">
        <v>163</v>
      </c>
      <c r="C93" s="36">
        <v>4.8</v>
      </c>
      <c r="D93" s="36">
        <v>4.8</v>
      </c>
      <c r="E93" s="36">
        <v>4.8</v>
      </c>
      <c r="F93" s="36">
        <v>0</v>
      </c>
      <c r="G93" s="17">
        <f t="shared" si="18"/>
        <v>-4.8</v>
      </c>
      <c r="H93" s="36" t="s">
        <v>111</v>
      </c>
      <c r="I93" s="36">
        <v>4.8</v>
      </c>
      <c r="J93" s="36">
        <v>4.8</v>
      </c>
      <c r="K93" s="36">
        <v>4.8</v>
      </c>
      <c r="L93" s="17">
        <f t="shared" si="19"/>
        <v>0</v>
      </c>
      <c r="M93" s="36">
        <v>4.8</v>
      </c>
      <c r="N93" s="36">
        <v>4.8</v>
      </c>
      <c r="O93" s="16">
        <f t="shared" si="21"/>
        <v>0</v>
      </c>
      <c r="P93" s="8"/>
      <c r="Q93" s="8"/>
    </row>
    <row r="94" spans="1:17" ht="94.5" x14ac:dyDescent="0.25">
      <c r="A94" s="39" t="s">
        <v>164</v>
      </c>
      <c r="B94" s="38" t="s">
        <v>165</v>
      </c>
      <c r="C94" s="36">
        <v>328.8</v>
      </c>
      <c r="D94" s="36">
        <v>328.8</v>
      </c>
      <c r="E94" s="36">
        <v>328.8</v>
      </c>
      <c r="F94" s="36">
        <v>250</v>
      </c>
      <c r="G94" s="17">
        <f t="shared" si="18"/>
        <v>-78.800000000000011</v>
      </c>
      <c r="H94" s="36" t="s">
        <v>19</v>
      </c>
      <c r="I94" s="36">
        <v>328.8</v>
      </c>
      <c r="J94" s="36">
        <v>328.8</v>
      </c>
      <c r="K94" s="36">
        <v>328.8</v>
      </c>
      <c r="L94" s="17">
        <f t="shared" si="19"/>
        <v>0</v>
      </c>
      <c r="M94" s="36">
        <v>328.8</v>
      </c>
      <c r="N94" s="36">
        <v>328.8</v>
      </c>
      <c r="O94" s="16">
        <f t="shared" si="21"/>
        <v>0</v>
      </c>
      <c r="P94" s="8"/>
      <c r="Q94" s="8"/>
    </row>
    <row r="95" spans="1:17" ht="126" x14ac:dyDescent="0.25">
      <c r="A95" s="39" t="s">
        <v>166</v>
      </c>
      <c r="B95" s="38" t="s">
        <v>167</v>
      </c>
      <c r="C95" s="36">
        <v>65.3</v>
      </c>
      <c r="D95" s="36">
        <v>65.3</v>
      </c>
      <c r="E95" s="36">
        <v>65.3</v>
      </c>
      <c r="F95" s="36">
        <v>37.700000000000003</v>
      </c>
      <c r="G95" s="17">
        <f t="shared" si="18"/>
        <v>-27.599999999999994</v>
      </c>
      <c r="H95" s="36" t="s">
        <v>19</v>
      </c>
      <c r="I95" s="36">
        <v>65.3</v>
      </c>
      <c r="J95" s="36">
        <v>65.3</v>
      </c>
      <c r="K95" s="36">
        <v>65.3</v>
      </c>
      <c r="L95" s="17">
        <f t="shared" si="19"/>
        <v>0</v>
      </c>
      <c r="M95" s="36">
        <v>65.3</v>
      </c>
      <c r="N95" s="36">
        <v>65.3</v>
      </c>
      <c r="O95" s="16">
        <f t="shared" si="21"/>
        <v>0</v>
      </c>
      <c r="P95" s="8"/>
      <c r="Q95" s="8"/>
    </row>
    <row r="96" spans="1:17" ht="78.75" x14ac:dyDescent="0.25">
      <c r="A96" s="39" t="s">
        <v>168</v>
      </c>
      <c r="B96" s="38" t="s">
        <v>169</v>
      </c>
      <c r="C96" s="36">
        <v>7.2</v>
      </c>
      <c r="D96" s="36">
        <v>7.2</v>
      </c>
      <c r="E96" s="36">
        <v>7.2</v>
      </c>
      <c r="F96" s="36">
        <v>7.2</v>
      </c>
      <c r="G96" s="17">
        <f t="shared" si="18"/>
        <v>0</v>
      </c>
      <c r="H96" s="36"/>
      <c r="I96" s="36">
        <v>7.2</v>
      </c>
      <c r="J96" s="36">
        <v>7.2</v>
      </c>
      <c r="K96" s="36">
        <v>7.2</v>
      </c>
      <c r="L96" s="17">
        <f t="shared" si="19"/>
        <v>0</v>
      </c>
      <c r="M96" s="36">
        <v>7.2</v>
      </c>
      <c r="N96" s="36">
        <v>7.2</v>
      </c>
      <c r="O96" s="16">
        <f t="shared" si="21"/>
        <v>0</v>
      </c>
      <c r="P96" s="8"/>
      <c r="Q96" s="8"/>
    </row>
    <row r="97" spans="1:17" ht="78.75" x14ac:dyDescent="0.25">
      <c r="A97" s="30" t="s">
        <v>170</v>
      </c>
      <c r="B97" s="21" t="s">
        <v>171</v>
      </c>
      <c r="C97" s="36">
        <v>180</v>
      </c>
      <c r="D97" s="36">
        <v>180</v>
      </c>
      <c r="E97" s="36">
        <v>180</v>
      </c>
      <c r="F97" s="36">
        <v>280</v>
      </c>
      <c r="G97" s="17">
        <f t="shared" si="18"/>
        <v>100</v>
      </c>
      <c r="H97" s="36" t="s">
        <v>19</v>
      </c>
      <c r="I97" s="36">
        <v>180</v>
      </c>
      <c r="J97" s="36">
        <v>180</v>
      </c>
      <c r="K97" s="36">
        <v>180</v>
      </c>
      <c r="L97" s="17">
        <f t="shared" si="19"/>
        <v>0</v>
      </c>
      <c r="M97" s="36">
        <v>180</v>
      </c>
      <c r="N97" s="36">
        <v>180</v>
      </c>
      <c r="O97" s="16">
        <f t="shared" si="21"/>
        <v>0</v>
      </c>
      <c r="P97" s="8"/>
      <c r="Q97" s="8"/>
    </row>
    <row r="98" spans="1:17" ht="94.5" x14ac:dyDescent="0.25">
      <c r="A98" s="30" t="s">
        <v>172</v>
      </c>
      <c r="B98" s="21" t="s">
        <v>173</v>
      </c>
      <c r="C98" s="36">
        <v>25</v>
      </c>
      <c r="D98" s="36">
        <v>25</v>
      </c>
      <c r="E98" s="36">
        <v>25</v>
      </c>
      <c r="F98" s="36">
        <v>25</v>
      </c>
      <c r="G98" s="17">
        <f t="shared" si="18"/>
        <v>0</v>
      </c>
      <c r="H98" s="36"/>
      <c r="I98" s="36">
        <v>25</v>
      </c>
      <c r="J98" s="36">
        <v>25</v>
      </c>
      <c r="K98" s="36">
        <v>25</v>
      </c>
      <c r="L98" s="17">
        <f t="shared" si="19"/>
        <v>0</v>
      </c>
      <c r="M98" s="36">
        <v>25</v>
      </c>
      <c r="N98" s="36">
        <v>25</v>
      </c>
      <c r="O98" s="16">
        <f t="shared" si="21"/>
        <v>0</v>
      </c>
      <c r="P98" s="8"/>
      <c r="Q98" s="8"/>
    </row>
    <row r="99" spans="1:17" ht="94.5" x14ac:dyDescent="0.25">
      <c r="A99" s="30" t="s">
        <v>174</v>
      </c>
      <c r="B99" s="21" t="s">
        <v>175</v>
      </c>
      <c r="C99" s="36">
        <v>283</v>
      </c>
      <c r="D99" s="36">
        <v>283</v>
      </c>
      <c r="E99" s="36">
        <v>283</v>
      </c>
      <c r="F99" s="36">
        <v>283</v>
      </c>
      <c r="G99" s="17">
        <f t="shared" si="18"/>
        <v>0</v>
      </c>
      <c r="H99" s="36"/>
      <c r="I99" s="36">
        <v>283</v>
      </c>
      <c r="J99" s="36">
        <v>283</v>
      </c>
      <c r="K99" s="36">
        <v>283</v>
      </c>
      <c r="L99" s="17">
        <f t="shared" si="19"/>
        <v>0</v>
      </c>
      <c r="M99" s="36">
        <v>283</v>
      </c>
      <c r="N99" s="36">
        <v>283</v>
      </c>
      <c r="O99" s="16">
        <f t="shared" si="21"/>
        <v>0</v>
      </c>
      <c r="P99" s="8"/>
      <c r="Q99" s="8"/>
    </row>
    <row r="100" spans="1:17" ht="47.25" x14ac:dyDescent="0.25">
      <c r="A100" s="39" t="s">
        <v>176</v>
      </c>
      <c r="B100" s="38" t="s">
        <v>177</v>
      </c>
      <c r="C100" s="36">
        <v>65.400000000000006</v>
      </c>
      <c r="D100" s="36">
        <v>65.400000000000006</v>
      </c>
      <c r="E100" s="36">
        <v>65.400000000000006</v>
      </c>
      <c r="F100" s="36">
        <v>65.400000000000006</v>
      </c>
      <c r="G100" s="17">
        <f t="shared" si="18"/>
        <v>0</v>
      </c>
      <c r="H100" s="36"/>
      <c r="I100" s="36">
        <v>65.400000000000006</v>
      </c>
      <c r="J100" s="36">
        <v>65.400000000000006</v>
      </c>
      <c r="K100" s="36">
        <v>65.400000000000006</v>
      </c>
      <c r="L100" s="17">
        <f t="shared" si="19"/>
        <v>0</v>
      </c>
      <c r="M100" s="36">
        <v>65.400000000000006</v>
      </c>
      <c r="N100" s="36">
        <v>65.400000000000006</v>
      </c>
      <c r="O100" s="16">
        <f t="shared" si="21"/>
        <v>0</v>
      </c>
      <c r="P100" s="8"/>
      <c r="Q100" s="8"/>
    </row>
    <row r="101" spans="1:17" ht="78.75" x14ac:dyDescent="0.25">
      <c r="A101" s="39" t="s">
        <v>178</v>
      </c>
      <c r="B101" s="38" t="s">
        <v>179</v>
      </c>
      <c r="C101" s="36">
        <v>0</v>
      </c>
      <c r="D101" s="36">
        <v>0</v>
      </c>
      <c r="E101" s="36">
        <v>430.4</v>
      </c>
      <c r="F101" s="36">
        <v>542.29999999999995</v>
      </c>
      <c r="G101" s="17">
        <f t="shared" si="18"/>
        <v>111.89999999999998</v>
      </c>
      <c r="H101" s="36" t="s">
        <v>111</v>
      </c>
      <c r="I101" s="36"/>
      <c r="J101" s="36"/>
      <c r="K101" s="36"/>
      <c r="L101" s="17">
        <f t="shared" si="19"/>
        <v>0</v>
      </c>
      <c r="M101" s="36"/>
      <c r="N101" s="36"/>
      <c r="O101" s="16"/>
      <c r="P101" s="8"/>
      <c r="Q101" s="8"/>
    </row>
    <row r="102" spans="1:17" ht="78.75" x14ac:dyDescent="0.25">
      <c r="A102" s="39" t="s">
        <v>180</v>
      </c>
      <c r="B102" s="38" t="s">
        <v>179</v>
      </c>
      <c r="C102" s="36">
        <v>0</v>
      </c>
      <c r="D102" s="36">
        <v>0</v>
      </c>
      <c r="E102" s="36">
        <v>0.4</v>
      </c>
      <c r="F102" s="36">
        <v>0.4</v>
      </c>
      <c r="G102" s="17">
        <f t="shared" si="18"/>
        <v>0</v>
      </c>
      <c r="H102" s="36"/>
      <c r="I102" s="36"/>
      <c r="J102" s="36"/>
      <c r="K102" s="36"/>
      <c r="L102" s="17">
        <f t="shared" si="19"/>
        <v>0</v>
      </c>
      <c r="M102" s="36"/>
      <c r="N102" s="36"/>
      <c r="O102" s="16"/>
      <c r="P102" s="8"/>
      <c r="Q102" s="8"/>
    </row>
    <row r="103" spans="1:17" ht="78.75" x14ac:dyDescent="0.25">
      <c r="A103" s="39" t="s">
        <v>181</v>
      </c>
      <c r="B103" s="38" t="s">
        <v>179</v>
      </c>
      <c r="C103" s="36">
        <v>2.8</v>
      </c>
      <c r="D103" s="36">
        <v>2.8</v>
      </c>
      <c r="E103" s="36">
        <v>2.8</v>
      </c>
      <c r="F103" s="36">
        <v>2.8</v>
      </c>
      <c r="G103" s="17">
        <f t="shared" si="18"/>
        <v>0</v>
      </c>
      <c r="H103" s="36"/>
      <c r="I103" s="36">
        <v>2.8</v>
      </c>
      <c r="J103" s="36">
        <v>2.8</v>
      </c>
      <c r="K103" s="36">
        <v>2.8</v>
      </c>
      <c r="L103" s="17">
        <f t="shared" si="19"/>
        <v>0</v>
      </c>
      <c r="M103" s="36">
        <v>2.8</v>
      </c>
      <c r="N103" s="36">
        <v>2.8</v>
      </c>
      <c r="O103" s="16">
        <f t="shared" si="21"/>
        <v>0</v>
      </c>
      <c r="P103" s="8"/>
      <c r="Q103" s="8"/>
    </row>
    <row r="104" spans="1:17" ht="78.75" x14ac:dyDescent="0.25">
      <c r="A104" s="30" t="s">
        <v>182</v>
      </c>
      <c r="B104" s="21" t="s">
        <v>183</v>
      </c>
      <c r="C104" s="36">
        <v>455.5</v>
      </c>
      <c r="D104" s="36">
        <v>455.5</v>
      </c>
      <c r="E104" s="36">
        <v>3615.1</v>
      </c>
      <c r="F104" s="36">
        <v>4343.5</v>
      </c>
      <c r="G104" s="17">
        <f t="shared" si="18"/>
        <v>728.40000000000009</v>
      </c>
      <c r="H104" s="36" t="s">
        <v>111</v>
      </c>
      <c r="I104" s="36">
        <v>455.5</v>
      </c>
      <c r="J104" s="36">
        <v>455.5</v>
      </c>
      <c r="K104" s="36">
        <v>455.5</v>
      </c>
      <c r="L104" s="17">
        <f t="shared" si="19"/>
        <v>0</v>
      </c>
      <c r="M104" s="36">
        <v>455.5</v>
      </c>
      <c r="N104" s="36">
        <v>455.5</v>
      </c>
      <c r="O104" s="16">
        <f t="shared" si="21"/>
        <v>0</v>
      </c>
      <c r="P104" s="8"/>
      <c r="Q104" s="8"/>
    </row>
    <row r="105" spans="1:17" ht="157.5" x14ac:dyDescent="0.25">
      <c r="A105" s="39" t="s">
        <v>184</v>
      </c>
      <c r="B105" s="38" t="s">
        <v>185</v>
      </c>
      <c r="C105" s="36">
        <v>41.5</v>
      </c>
      <c r="D105" s="36">
        <v>41.5</v>
      </c>
      <c r="E105" s="36">
        <v>41.5</v>
      </c>
      <c r="F105" s="36">
        <v>41.5</v>
      </c>
      <c r="G105" s="17">
        <f t="shared" si="18"/>
        <v>0</v>
      </c>
      <c r="H105" s="36"/>
      <c r="I105" s="36">
        <v>41.5</v>
      </c>
      <c r="J105" s="36">
        <v>41.5</v>
      </c>
      <c r="K105" s="36">
        <v>41.5</v>
      </c>
      <c r="L105" s="17">
        <f t="shared" si="19"/>
        <v>0</v>
      </c>
      <c r="M105" s="36">
        <v>41.5</v>
      </c>
      <c r="N105" s="36">
        <v>41.5</v>
      </c>
      <c r="O105" s="16">
        <f t="shared" si="21"/>
        <v>0</v>
      </c>
      <c r="P105" s="8"/>
      <c r="Q105" s="8"/>
    </row>
    <row r="106" spans="1:17" ht="63" x14ac:dyDescent="0.25">
      <c r="A106" s="39" t="s">
        <v>186</v>
      </c>
      <c r="B106" s="38" t="s">
        <v>187</v>
      </c>
      <c r="C106" s="36">
        <v>0</v>
      </c>
      <c r="D106" s="36">
        <v>0</v>
      </c>
      <c r="E106" s="36">
        <v>44.8</v>
      </c>
      <c r="F106" s="36">
        <v>51.7</v>
      </c>
      <c r="G106" s="17">
        <f t="shared" si="18"/>
        <v>6.9000000000000057</v>
      </c>
      <c r="H106" s="36" t="s">
        <v>111</v>
      </c>
      <c r="I106" s="36"/>
      <c r="J106" s="36"/>
      <c r="K106" s="36"/>
      <c r="L106" s="17">
        <f t="shared" si="19"/>
        <v>0</v>
      </c>
      <c r="M106" s="36"/>
      <c r="N106" s="36"/>
      <c r="O106" s="16"/>
      <c r="P106" s="8"/>
      <c r="Q106" s="8"/>
    </row>
    <row r="107" spans="1:17" ht="63" x14ac:dyDescent="0.25">
      <c r="A107" s="30" t="s">
        <v>188</v>
      </c>
      <c r="B107" s="21" t="s">
        <v>189</v>
      </c>
      <c r="C107" s="36">
        <v>3.4</v>
      </c>
      <c r="D107" s="36">
        <v>3.4</v>
      </c>
      <c r="E107" s="36">
        <v>0</v>
      </c>
      <c r="F107" s="36">
        <v>0</v>
      </c>
      <c r="G107" s="17">
        <f t="shared" si="18"/>
        <v>0</v>
      </c>
      <c r="H107" s="36"/>
      <c r="I107" s="36">
        <v>3.4</v>
      </c>
      <c r="J107" s="36">
        <v>3.4</v>
      </c>
      <c r="K107" s="36">
        <v>3.4</v>
      </c>
      <c r="L107" s="17">
        <f t="shared" si="19"/>
        <v>0</v>
      </c>
      <c r="M107" s="36">
        <v>3.4</v>
      </c>
      <c r="N107" s="36">
        <v>3.4</v>
      </c>
      <c r="O107" s="16">
        <f t="shared" si="21"/>
        <v>0</v>
      </c>
      <c r="P107" s="8"/>
      <c r="Q107" s="8"/>
    </row>
    <row r="108" spans="1:17" ht="63" x14ac:dyDescent="0.25">
      <c r="A108" s="30" t="s">
        <v>190</v>
      </c>
      <c r="B108" s="21" t="s">
        <v>189</v>
      </c>
      <c r="C108" s="36">
        <v>60</v>
      </c>
      <c r="D108" s="36">
        <v>60</v>
      </c>
      <c r="E108" s="36">
        <v>60</v>
      </c>
      <c r="F108" s="36">
        <v>35</v>
      </c>
      <c r="G108" s="17">
        <f t="shared" si="18"/>
        <v>-25</v>
      </c>
      <c r="H108" s="36"/>
      <c r="I108" s="36">
        <v>60</v>
      </c>
      <c r="J108" s="36">
        <v>60</v>
      </c>
      <c r="K108" s="36">
        <v>60</v>
      </c>
      <c r="L108" s="17">
        <f t="shared" si="19"/>
        <v>0</v>
      </c>
      <c r="M108" s="36">
        <v>60</v>
      </c>
      <c r="N108" s="36">
        <v>60</v>
      </c>
      <c r="O108" s="16">
        <f t="shared" si="21"/>
        <v>0</v>
      </c>
      <c r="P108" s="8"/>
      <c r="Q108" s="8"/>
    </row>
    <row r="109" spans="1:17" ht="63" x14ac:dyDescent="0.25">
      <c r="A109" s="30" t="s">
        <v>191</v>
      </c>
      <c r="B109" s="21" t="s">
        <v>189</v>
      </c>
      <c r="C109" s="36">
        <v>0</v>
      </c>
      <c r="D109" s="36">
        <v>0</v>
      </c>
      <c r="E109" s="36">
        <v>1.5</v>
      </c>
      <c r="F109" s="36">
        <v>1.5</v>
      </c>
      <c r="G109" s="17">
        <f t="shared" si="18"/>
        <v>0</v>
      </c>
      <c r="H109" s="36"/>
      <c r="I109" s="36"/>
      <c r="J109" s="36"/>
      <c r="K109" s="36"/>
      <c r="L109" s="17">
        <f t="shared" si="19"/>
        <v>0</v>
      </c>
      <c r="M109" s="36"/>
      <c r="N109" s="36"/>
      <c r="O109" s="16"/>
      <c r="P109" s="8"/>
      <c r="Q109" s="8"/>
    </row>
    <row r="110" spans="1:17" ht="63" x14ac:dyDescent="0.25">
      <c r="A110" s="30" t="s">
        <v>192</v>
      </c>
      <c r="B110" s="21" t="s">
        <v>189</v>
      </c>
      <c r="C110" s="36">
        <v>0</v>
      </c>
      <c r="D110" s="36">
        <v>0</v>
      </c>
      <c r="E110" s="36">
        <v>16.7</v>
      </c>
      <c r="F110" s="36">
        <v>20.7</v>
      </c>
      <c r="G110" s="17">
        <f t="shared" si="18"/>
        <v>4</v>
      </c>
      <c r="H110" s="36" t="s">
        <v>111</v>
      </c>
      <c r="I110" s="36"/>
      <c r="J110" s="36"/>
      <c r="K110" s="36"/>
      <c r="L110" s="17">
        <f t="shared" si="19"/>
        <v>0</v>
      </c>
      <c r="M110" s="36"/>
      <c r="N110" s="36"/>
      <c r="O110" s="16"/>
      <c r="P110" s="8"/>
      <c r="Q110" s="8"/>
    </row>
    <row r="111" spans="1:17" ht="63" x14ac:dyDescent="0.25">
      <c r="A111" s="30" t="s">
        <v>193</v>
      </c>
      <c r="B111" s="21" t="s">
        <v>189</v>
      </c>
      <c r="C111" s="36">
        <v>0</v>
      </c>
      <c r="D111" s="36">
        <v>0</v>
      </c>
      <c r="E111" s="36">
        <v>2.8</v>
      </c>
      <c r="F111" s="36">
        <v>4</v>
      </c>
      <c r="G111" s="17">
        <f t="shared" si="18"/>
        <v>1.2000000000000002</v>
      </c>
      <c r="H111" s="36" t="s">
        <v>111</v>
      </c>
      <c r="I111" s="36"/>
      <c r="J111" s="36"/>
      <c r="K111" s="36"/>
      <c r="L111" s="17">
        <f t="shared" si="19"/>
        <v>0</v>
      </c>
      <c r="M111" s="36"/>
      <c r="N111" s="36"/>
      <c r="O111" s="16"/>
      <c r="P111" s="8"/>
      <c r="Q111" s="8"/>
    </row>
    <row r="112" spans="1:17" ht="63" x14ac:dyDescent="0.25">
      <c r="A112" s="30" t="s">
        <v>194</v>
      </c>
      <c r="B112" s="21" t="s">
        <v>189</v>
      </c>
      <c r="C112" s="36">
        <v>3500</v>
      </c>
      <c r="D112" s="36">
        <v>3500</v>
      </c>
      <c r="E112" s="36">
        <v>0</v>
      </c>
      <c r="F112" s="36">
        <v>0</v>
      </c>
      <c r="G112" s="17">
        <f t="shared" si="18"/>
        <v>0</v>
      </c>
      <c r="H112" s="36"/>
      <c r="I112" s="36">
        <v>3500</v>
      </c>
      <c r="J112" s="36">
        <v>3500</v>
      </c>
      <c r="K112" s="36">
        <v>3500</v>
      </c>
      <c r="L112" s="17">
        <f t="shared" si="19"/>
        <v>0</v>
      </c>
      <c r="M112" s="36">
        <v>3500</v>
      </c>
      <c r="N112" s="36">
        <v>3500</v>
      </c>
      <c r="O112" s="16">
        <f t="shared" si="21"/>
        <v>0</v>
      </c>
      <c r="P112" s="8"/>
      <c r="Q112" s="8"/>
    </row>
    <row r="113" spans="1:17" ht="63" x14ac:dyDescent="0.25">
      <c r="A113" s="30" t="s">
        <v>195</v>
      </c>
      <c r="B113" s="21" t="s">
        <v>189</v>
      </c>
      <c r="C113" s="36">
        <v>9610.1</v>
      </c>
      <c r="D113" s="36">
        <v>9610.1</v>
      </c>
      <c r="E113" s="36">
        <v>7038.7</v>
      </c>
      <c r="F113" s="36">
        <v>7038.7</v>
      </c>
      <c r="G113" s="17">
        <f t="shared" si="18"/>
        <v>0</v>
      </c>
      <c r="H113" s="36"/>
      <c r="I113" s="36">
        <v>8343.4</v>
      </c>
      <c r="J113" s="36">
        <v>8343.4</v>
      </c>
      <c r="K113" s="36">
        <v>8343.4</v>
      </c>
      <c r="L113" s="17">
        <f t="shared" si="19"/>
        <v>0</v>
      </c>
      <c r="M113" s="36">
        <v>8343.4</v>
      </c>
      <c r="N113" s="36">
        <v>8343.4</v>
      </c>
      <c r="O113" s="16">
        <f t="shared" si="21"/>
        <v>0</v>
      </c>
      <c r="P113" s="8"/>
      <c r="Q113" s="8"/>
    </row>
    <row r="114" spans="1:17" ht="63" x14ac:dyDescent="0.25">
      <c r="A114" s="30" t="s">
        <v>196</v>
      </c>
      <c r="B114" s="21" t="s">
        <v>189</v>
      </c>
      <c r="C114" s="36">
        <v>0</v>
      </c>
      <c r="D114" s="36">
        <v>0</v>
      </c>
      <c r="E114" s="36">
        <v>4</v>
      </c>
      <c r="F114" s="36">
        <v>4</v>
      </c>
      <c r="G114" s="17">
        <f t="shared" si="18"/>
        <v>0</v>
      </c>
      <c r="H114" s="36"/>
      <c r="I114" s="36"/>
      <c r="J114" s="36"/>
      <c r="K114" s="36"/>
      <c r="L114" s="17">
        <f t="shared" si="19"/>
        <v>0</v>
      </c>
      <c r="M114" s="36"/>
      <c r="N114" s="36"/>
      <c r="O114" s="16"/>
      <c r="P114" s="8"/>
      <c r="Q114" s="8"/>
    </row>
    <row r="115" spans="1:17" ht="69" customHeight="1" x14ac:dyDescent="0.25">
      <c r="A115" s="30" t="s">
        <v>197</v>
      </c>
      <c r="B115" s="21" t="s">
        <v>198</v>
      </c>
      <c r="C115" s="36">
        <v>350</v>
      </c>
      <c r="D115" s="36">
        <v>350</v>
      </c>
      <c r="E115" s="36">
        <v>350</v>
      </c>
      <c r="F115" s="36">
        <v>150</v>
      </c>
      <c r="G115" s="17">
        <f t="shared" si="18"/>
        <v>-200</v>
      </c>
      <c r="H115" s="36" t="s">
        <v>19</v>
      </c>
      <c r="I115" s="36">
        <v>350</v>
      </c>
      <c r="J115" s="36">
        <v>350</v>
      </c>
      <c r="K115" s="36">
        <v>350</v>
      </c>
      <c r="L115" s="17">
        <f t="shared" si="19"/>
        <v>0</v>
      </c>
      <c r="M115" s="36">
        <v>350</v>
      </c>
      <c r="N115" s="36">
        <v>350</v>
      </c>
      <c r="O115" s="16">
        <f t="shared" si="21"/>
        <v>0</v>
      </c>
      <c r="P115" s="8"/>
      <c r="Q115" s="8"/>
    </row>
    <row r="116" spans="1:17" ht="86.25" customHeight="1" x14ac:dyDescent="0.25">
      <c r="A116" s="30" t="s">
        <v>199</v>
      </c>
      <c r="B116" s="21" t="s">
        <v>200</v>
      </c>
      <c r="C116" s="36">
        <v>106.7</v>
      </c>
      <c r="D116" s="36">
        <v>106.7</v>
      </c>
      <c r="E116" s="36">
        <v>388.5</v>
      </c>
      <c r="F116" s="36">
        <v>388.5</v>
      </c>
      <c r="G116" s="17">
        <f t="shared" si="18"/>
        <v>0</v>
      </c>
      <c r="H116" s="36"/>
      <c r="I116" s="36">
        <v>106.7</v>
      </c>
      <c r="J116" s="36">
        <v>106.7</v>
      </c>
      <c r="K116" s="36">
        <v>106.7</v>
      </c>
      <c r="L116" s="17">
        <f t="shared" si="19"/>
        <v>0</v>
      </c>
      <c r="M116" s="36">
        <v>106.7</v>
      </c>
      <c r="N116" s="36">
        <v>106.7</v>
      </c>
      <c r="O116" s="16">
        <f t="shared" si="21"/>
        <v>0</v>
      </c>
      <c r="P116" s="8"/>
      <c r="Q116" s="8"/>
    </row>
    <row r="117" spans="1:17" ht="86.25" customHeight="1" x14ac:dyDescent="0.25">
      <c r="A117" s="30" t="s">
        <v>201</v>
      </c>
      <c r="B117" s="21" t="s">
        <v>200</v>
      </c>
      <c r="C117" s="36"/>
      <c r="D117" s="36"/>
      <c r="E117" s="36">
        <v>0</v>
      </c>
      <c r="F117" s="36">
        <v>16.899999999999999</v>
      </c>
      <c r="G117" s="17">
        <f t="shared" si="18"/>
        <v>16.899999999999999</v>
      </c>
      <c r="H117" s="36" t="s">
        <v>111</v>
      </c>
      <c r="I117" s="36"/>
      <c r="J117" s="36"/>
      <c r="K117" s="36"/>
      <c r="L117" s="17"/>
      <c r="M117" s="36"/>
      <c r="N117" s="36"/>
      <c r="O117" s="16"/>
      <c r="P117" s="8"/>
      <c r="Q117" s="8"/>
    </row>
    <row r="118" spans="1:17" ht="18.75" customHeight="1" x14ac:dyDescent="0.25">
      <c r="A118" s="14" t="s">
        <v>202</v>
      </c>
      <c r="B118" s="15" t="s">
        <v>203</v>
      </c>
      <c r="C118" s="16">
        <f t="shared" ref="C118:N118" si="22">C119</f>
        <v>1656.5</v>
      </c>
      <c r="D118" s="16">
        <f t="shared" si="22"/>
        <v>1656.5</v>
      </c>
      <c r="E118" s="16">
        <f t="shared" si="22"/>
        <v>1656.5</v>
      </c>
      <c r="F118" s="16">
        <f t="shared" si="22"/>
        <v>4960</v>
      </c>
      <c r="G118" s="16">
        <f t="shared" si="18"/>
        <v>3303.5</v>
      </c>
      <c r="H118" s="16"/>
      <c r="I118" s="16">
        <f t="shared" si="22"/>
        <v>1331.4</v>
      </c>
      <c r="J118" s="16">
        <f t="shared" si="22"/>
        <v>1331.4</v>
      </c>
      <c r="K118" s="16">
        <f t="shared" si="22"/>
        <v>1331.4</v>
      </c>
      <c r="L118" s="17">
        <f t="shared" si="19"/>
        <v>0</v>
      </c>
      <c r="M118" s="16">
        <f t="shared" si="22"/>
        <v>1403.8</v>
      </c>
      <c r="N118" s="16">
        <f t="shared" si="22"/>
        <v>1403.8</v>
      </c>
      <c r="O118" s="16">
        <f t="shared" si="21"/>
        <v>0</v>
      </c>
      <c r="P118" s="8"/>
      <c r="Q118" s="8"/>
    </row>
    <row r="119" spans="1:17" ht="31.5" x14ac:dyDescent="0.25">
      <c r="A119" s="12" t="s">
        <v>204</v>
      </c>
      <c r="B119" s="21" t="s">
        <v>205</v>
      </c>
      <c r="C119" s="17">
        <v>1656.5</v>
      </c>
      <c r="D119" s="17">
        <v>1656.5</v>
      </c>
      <c r="E119" s="17">
        <v>1656.5</v>
      </c>
      <c r="F119" s="17">
        <v>4960</v>
      </c>
      <c r="G119" s="17">
        <f t="shared" si="18"/>
        <v>3303.5</v>
      </c>
      <c r="H119" s="17" t="s">
        <v>19</v>
      </c>
      <c r="I119" s="17">
        <v>1331.4</v>
      </c>
      <c r="J119" s="17">
        <v>1331.4</v>
      </c>
      <c r="K119" s="17">
        <v>1331.4</v>
      </c>
      <c r="L119" s="17">
        <f t="shared" si="19"/>
        <v>0</v>
      </c>
      <c r="M119" s="17">
        <v>1403.8</v>
      </c>
      <c r="N119" s="17">
        <v>1403.8</v>
      </c>
      <c r="O119" s="16">
        <f t="shared" si="21"/>
        <v>0</v>
      </c>
      <c r="P119" s="8"/>
      <c r="Q119" s="8"/>
    </row>
    <row r="120" spans="1:17" ht="15.75" customHeight="1" x14ac:dyDescent="0.25">
      <c r="A120" s="66" t="s">
        <v>206</v>
      </c>
      <c r="B120" s="67"/>
      <c r="C120" s="16">
        <f>C118+C82+C71+C53+C49+C39</f>
        <v>150091.20000000001</v>
      </c>
      <c r="D120" s="16">
        <f>D118+D82+D71+D53+D49+D39</f>
        <v>150091.20000000001</v>
      </c>
      <c r="E120" s="16">
        <f>E118+E82+E71+E53+E49+E39</f>
        <v>149720.9</v>
      </c>
      <c r="F120" s="16">
        <f>F118+F82+F71+F53+F49+F39</f>
        <v>159639.90000000002</v>
      </c>
      <c r="G120" s="16">
        <f t="shared" si="18"/>
        <v>9919.0000000000291</v>
      </c>
      <c r="H120" s="16"/>
      <c r="I120" s="16">
        <f>I118+I82+I71+I53+I49+I39</f>
        <v>145589.6</v>
      </c>
      <c r="J120" s="16">
        <f>J118+J82+J71+J53+J49+J39</f>
        <v>145589.6</v>
      </c>
      <c r="K120" s="16">
        <f>K118+K82+K71+K53+K49+K39</f>
        <v>145589.6</v>
      </c>
      <c r="L120" s="17">
        <f t="shared" si="19"/>
        <v>0</v>
      </c>
      <c r="M120" s="16">
        <f>M118+M82+M71+M53+M49+M39</f>
        <v>145401</v>
      </c>
      <c r="N120" s="16">
        <f>N118+N82+N71+N53+N49+N39</f>
        <v>145401</v>
      </c>
      <c r="O120" s="16">
        <f t="shared" si="21"/>
        <v>0</v>
      </c>
      <c r="P120" s="8"/>
      <c r="Q120" s="8"/>
    </row>
    <row r="121" spans="1:17" ht="23.25" customHeight="1" x14ac:dyDescent="0.25">
      <c r="A121" s="14" t="s">
        <v>207</v>
      </c>
      <c r="B121" s="40" t="s">
        <v>208</v>
      </c>
      <c r="C121" s="16">
        <f>C120+C38</f>
        <v>1737529.6</v>
      </c>
      <c r="D121" s="16">
        <f>D120+D38</f>
        <v>1737529.6</v>
      </c>
      <c r="E121" s="16">
        <f>E120+E38</f>
        <v>1794179.7000000002</v>
      </c>
      <c r="F121" s="16">
        <f>F120+F38</f>
        <v>1839818.1000000006</v>
      </c>
      <c r="G121" s="16">
        <f t="shared" si="18"/>
        <v>45638.400000000373</v>
      </c>
      <c r="H121" s="16"/>
      <c r="I121" s="16">
        <f>I120+I38</f>
        <v>1787875.7</v>
      </c>
      <c r="J121" s="16">
        <f>J120+J38</f>
        <v>1787875.7</v>
      </c>
      <c r="K121" s="16">
        <f>K120+K38</f>
        <v>1787875.7</v>
      </c>
      <c r="L121" s="17">
        <f t="shared" si="19"/>
        <v>0</v>
      </c>
      <c r="M121" s="16">
        <f>M120+M38</f>
        <v>1904136.4000000001</v>
      </c>
      <c r="N121" s="16">
        <f>N120+N38</f>
        <v>1904136.4000000001</v>
      </c>
      <c r="O121" s="16">
        <f t="shared" si="21"/>
        <v>0</v>
      </c>
      <c r="P121" s="8"/>
      <c r="Q121" s="8"/>
    </row>
    <row r="122" spans="1:17" ht="48.75" customHeight="1" x14ac:dyDescent="0.25">
      <c r="A122" s="14" t="s">
        <v>209</v>
      </c>
      <c r="B122" s="40" t="s">
        <v>210</v>
      </c>
      <c r="C122" s="16">
        <f t="shared" ref="C122:N122" si="23">C123+C128+C175+C217</f>
        <v>3837289.8000000003</v>
      </c>
      <c r="D122" s="16">
        <f t="shared" si="23"/>
        <v>3834289.8000000003</v>
      </c>
      <c r="E122" s="16">
        <f t="shared" si="23"/>
        <v>3813515.6999999993</v>
      </c>
      <c r="F122" s="16">
        <f t="shared" si="23"/>
        <v>3823690.459999999</v>
      </c>
      <c r="G122" s="16">
        <f t="shared" si="18"/>
        <v>10174.759999999776</v>
      </c>
      <c r="H122" s="16"/>
      <c r="I122" s="16">
        <f t="shared" si="23"/>
        <v>4468890</v>
      </c>
      <c r="J122" s="16">
        <f t="shared" si="23"/>
        <v>4465890</v>
      </c>
      <c r="K122" s="16">
        <f t="shared" si="23"/>
        <v>4453571.3</v>
      </c>
      <c r="L122" s="17">
        <f t="shared" si="19"/>
        <v>-12318.700000000186</v>
      </c>
      <c r="M122" s="16">
        <f t="shared" si="23"/>
        <v>3923853.8000000003</v>
      </c>
      <c r="N122" s="16">
        <f t="shared" si="23"/>
        <v>3920853.8000000003</v>
      </c>
      <c r="O122" s="16">
        <f t="shared" si="21"/>
        <v>-3000</v>
      </c>
      <c r="P122" s="8"/>
      <c r="Q122" s="8"/>
    </row>
    <row r="123" spans="1:17" ht="22.5" customHeight="1" x14ac:dyDescent="0.25">
      <c r="A123" s="14" t="s">
        <v>211</v>
      </c>
      <c r="B123" s="15" t="s">
        <v>212</v>
      </c>
      <c r="C123" s="16">
        <f t="shared" ref="C123:N123" si="24">SUM(C124:C126)</f>
        <v>313624.8</v>
      </c>
      <c r="D123" s="16">
        <f t="shared" si="24"/>
        <v>313624.8</v>
      </c>
      <c r="E123" s="16">
        <f>SUM(E124:E127)</f>
        <v>316944.7</v>
      </c>
      <c r="F123" s="16">
        <f>SUM(F124:F127)</f>
        <v>402265.8</v>
      </c>
      <c r="G123" s="16">
        <f t="shared" si="18"/>
        <v>85321.099999999977</v>
      </c>
      <c r="H123" s="16"/>
      <c r="I123" s="16">
        <f t="shared" si="24"/>
        <v>180406.8</v>
      </c>
      <c r="J123" s="16">
        <f t="shared" si="24"/>
        <v>180406.8</v>
      </c>
      <c r="K123" s="16">
        <f>SUM(K124:K126)</f>
        <v>180406.8</v>
      </c>
      <c r="L123" s="17">
        <f t="shared" si="19"/>
        <v>0</v>
      </c>
      <c r="M123" s="16">
        <f t="shared" si="24"/>
        <v>158739.79999999999</v>
      </c>
      <c r="N123" s="16">
        <f t="shared" si="24"/>
        <v>158739.79999999999</v>
      </c>
      <c r="O123" s="16">
        <f t="shared" si="21"/>
        <v>0</v>
      </c>
      <c r="P123" s="8"/>
      <c r="Q123" s="8"/>
    </row>
    <row r="124" spans="1:17" ht="47.25" x14ac:dyDescent="0.25">
      <c r="A124" s="12" t="s">
        <v>213</v>
      </c>
      <c r="B124" s="21" t="s">
        <v>214</v>
      </c>
      <c r="C124" s="17">
        <v>253653</v>
      </c>
      <c r="D124" s="17">
        <v>253653</v>
      </c>
      <c r="E124" s="17">
        <v>253653</v>
      </c>
      <c r="F124" s="17">
        <v>253653</v>
      </c>
      <c r="G124" s="17">
        <f t="shared" si="18"/>
        <v>0</v>
      </c>
      <c r="H124" s="17"/>
      <c r="I124" s="17">
        <v>120435</v>
      </c>
      <c r="J124" s="17">
        <v>120435</v>
      </c>
      <c r="K124" s="17">
        <v>120435</v>
      </c>
      <c r="L124" s="17">
        <f t="shared" si="19"/>
        <v>0</v>
      </c>
      <c r="M124" s="17">
        <v>98768</v>
      </c>
      <c r="N124" s="17">
        <v>98768</v>
      </c>
      <c r="O124" s="16">
        <f t="shared" si="21"/>
        <v>0</v>
      </c>
      <c r="P124" s="8"/>
      <c r="Q124" s="8"/>
    </row>
    <row r="125" spans="1:17" ht="78.75" x14ac:dyDescent="0.25">
      <c r="A125" s="12" t="s">
        <v>215</v>
      </c>
      <c r="B125" s="21" t="s">
        <v>216</v>
      </c>
      <c r="C125" s="17">
        <v>0</v>
      </c>
      <c r="D125" s="17">
        <v>0</v>
      </c>
      <c r="E125" s="17">
        <v>1915.4</v>
      </c>
      <c r="F125" s="17">
        <v>85262.399999999994</v>
      </c>
      <c r="G125" s="17">
        <f t="shared" si="18"/>
        <v>83347</v>
      </c>
      <c r="H125" s="17" t="s">
        <v>217</v>
      </c>
      <c r="I125" s="17"/>
      <c r="J125" s="17"/>
      <c r="K125" s="17"/>
      <c r="L125" s="17">
        <f t="shared" si="19"/>
        <v>0</v>
      </c>
      <c r="M125" s="17"/>
      <c r="N125" s="17"/>
      <c r="O125" s="16"/>
      <c r="P125" s="8"/>
      <c r="Q125" s="8"/>
    </row>
    <row r="126" spans="1:17" ht="47.25" x14ac:dyDescent="0.25">
      <c r="A126" s="12" t="s">
        <v>218</v>
      </c>
      <c r="B126" s="21" t="s">
        <v>219</v>
      </c>
      <c r="C126" s="17">
        <v>59971.8</v>
      </c>
      <c r="D126" s="17">
        <v>59971.8</v>
      </c>
      <c r="E126" s="17">
        <v>59971.8</v>
      </c>
      <c r="F126" s="17">
        <v>59971.8</v>
      </c>
      <c r="G126" s="17">
        <f t="shared" si="18"/>
        <v>0</v>
      </c>
      <c r="H126" s="17"/>
      <c r="I126" s="17">
        <v>59971.8</v>
      </c>
      <c r="J126" s="17">
        <v>59971.8</v>
      </c>
      <c r="K126" s="17">
        <v>59971.8</v>
      </c>
      <c r="L126" s="17">
        <f t="shared" si="19"/>
        <v>0</v>
      </c>
      <c r="M126" s="17">
        <v>59971.8</v>
      </c>
      <c r="N126" s="17">
        <v>59971.8</v>
      </c>
      <c r="O126" s="16">
        <f t="shared" si="21"/>
        <v>0</v>
      </c>
      <c r="P126" s="8"/>
      <c r="Q126" s="8"/>
    </row>
    <row r="127" spans="1:17" ht="49.5" customHeight="1" x14ac:dyDescent="0.25">
      <c r="A127" s="39" t="s">
        <v>220</v>
      </c>
      <c r="B127" s="41" t="s">
        <v>221</v>
      </c>
      <c r="C127" s="17">
        <v>0</v>
      </c>
      <c r="D127" s="17">
        <v>0</v>
      </c>
      <c r="E127" s="17">
        <v>1404.5</v>
      </c>
      <c r="F127" s="17">
        <v>3378.6</v>
      </c>
      <c r="G127" s="17">
        <f t="shared" si="18"/>
        <v>1974.1</v>
      </c>
      <c r="H127" s="17" t="s">
        <v>222</v>
      </c>
      <c r="I127" s="17"/>
      <c r="J127" s="17"/>
      <c r="K127" s="17"/>
      <c r="L127" s="17">
        <f t="shared" si="19"/>
        <v>0</v>
      </c>
      <c r="M127" s="17"/>
      <c r="N127" s="17"/>
      <c r="O127" s="16"/>
      <c r="P127" s="8"/>
      <c r="Q127" s="8"/>
    </row>
    <row r="128" spans="1:17" ht="31.5" x14ac:dyDescent="0.25">
      <c r="A128" s="14" t="s">
        <v>223</v>
      </c>
      <c r="B128" s="15" t="s">
        <v>224</v>
      </c>
      <c r="C128" s="16">
        <f t="shared" ref="C128:N128" si="25">SUM(C129:C173)</f>
        <v>710410.29999999981</v>
      </c>
      <c r="D128" s="16">
        <f t="shared" si="25"/>
        <v>707410.29999999981</v>
      </c>
      <c r="E128" s="16">
        <f t="shared" si="25"/>
        <v>677319.99999999988</v>
      </c>
      <c r="F128" s="16">
        <f>SUM(F129:F174)</f>
        <v>601356.85999999987</v>
      </c>
      <c r="G128" s="16">
        <f t="shared" si="18"/>
        <v>-75963.140000000014</v>
      </c>
      <c r="H128" s="16"/>
      <c r="I128" s="16">
        <f t="shared" si="25"/>
        <v>1427892.5999999996</v>
      </c>
      <c r="J128" s="16">
        <f t="shared" si="25"/>
        <v>1424892.5999999996</v>
      </c>
      <c r="K128" s="16">
        <f t="shared" si="25"/>
        <v>1412573.8999999997</v>
      </c>
      <c r="L128" s="17">
        <f t="shared" si="19"/>
        <v>-12318.699999999953</v>
      </c>
      <c r="M128" s="16">
        <f t="shared" si="25"/>
        <v>849148.1</v>
      </c>
      <c r="N128" s="16">
        <f t="shared" si="25"/>
        <v>846148.1</v>
      </c>
      <c r="O128" s="16">
        <f t="shared" si="21"/>
        <v>-3000</v>
      </c>
      <c r="P128" s="8"/>
      <c r="Q128" s="8"/>
    </row>
    <row r="129" spans="1:17" ht="63" x14ac:dyDescent="0.25">
      <c r="A129" s="12" t="s">
        <v>225</v>
      </c>
      <c r="B129" s="21" t="s">
        <v>226</v>
      </c>
      <c r="C129" s="17">
        <v>107764.5</v>
      </c>
      <c r="D129" s="17">
        <v>107764.5</v>
      </c>
      <c r="E129" s="17">
        <v>107764.5</v>
      </c>
      <c r="F129" s="17">
        <f>107764.5+5000</f>
        <v>112764.5</v>
      </c>
      <c r="G129" s="17">
        <f t="shared" si="18"/>
        <v>5000</v>
      </c>
      <c r="H129" s="17" t="s">
        <v>222</v>
      </c>
      <c r="I129" s="17">
        <v>94995.8</v>
      </c>
      <c r="J129" s="17">
        <v>94995.8</v>
      </c>
      <c r="K129" s="17">
        <v>94995.8</v>
      </c>
      <c r="L129" s="17">
        <f t="shared" si="19"/>
        <v>0</v>
      </c>
      <c r="M129" s="17">
        <v>94241.5</v>
      </c>
      <c r="N129" s="17">
        <v>94241.5</v>
      </c>
      <c r="O129" s="16">
        <f t="shared" si="21"/>
        <v>0</v>
      </c>
      <c r="P129" s="8"/>
      <c r="Q129" s="8"/>
    </row>
    <row r="130" spans="1:17" ht="110.25" x14ac:dyDescent="0.25">
      <c r="A130" s="12" t="s">
        <v>225</v>
      </c>
      <c r="B130" s="21" t="s">
        <v>227</v>
      </c>
      <c r="C130" s="17">
        <v>80438.399999999994</v>
      </c>
      <c r="D130" s="17">
        <v>80438.399999999994</v>
      </c>
      <c r="E130" s="17">
        <v>80438.399999999994</v>
      </c>
      <c r="F130" s="17">
        <v>0</v>
      </c>
      <c r="G130" s="17">
        <f t="shared" si="18"/>
        <v>-80438.399999999994</v>
      </c>
      <c r="H130" s="17" t="s">
        <v>222</v>
      </c>
      <c r="I130" s="17">
        <v>0</v>
      </c>
      <c r="J130" s="17">
        <v>0</v>
      </c>
      <c r="K130" s="17">
        <v>0</v>
      </c>
      <c r="L130" s="17">
        <f t="shared" si="19"/>
        <v>0</v>
      </c>
      <c r="M130" s="17">
        <v>0</v>
      </c>
      <c r="N130" s="17">
        <v>0</v>
      </c>
      <c r="O130" s="16">
        <f t="shared" si="21"/>
        <v>0</v>
      </c>
      <c r="P130" s="8"/>
      <c r="Q130" s="8"/>
    </row>
    <row r="131" spans="1:17" ht="110.25" x14ac:dyDescent="0.25">
      <c r="A131" s="12" t="s">
        <v>228</v>
      </c>
      <c r="B131" s="21" t="s">
        <v>229</v>
      </c>
      <c r="C131" s="17">
        <v>0</v>
      </c>
      <c r="D131" s="17">
        <v>100382.5</v>
      </c>
      <c r="E131" s="17">
        <v>110352.2</v>
      </c>
      <c r="F131" s="17">
        <v>110352.2</v>
      </c>
      <c r="G131" s="17">
        <f t="shared" si="18"/>
        <v>0</v>
      </c>
      <c r="H131" s="17"/>
      <c r="I131" s="17">
        <v>0</v>
      </c>
      <c r="J131" s="17">
        <v>52912</v>
      </c>
      <c r="K131" s="17">
        <v>52912</v>
      </c>
      <c r="L131" s="17">
        <f t="shared" si="19"/>
        <v>0</v>
      </c>
      <c r="M131" s="17">
        <v>0</v>
      </c>
      <c r="N131" s="17">
        <v>265052.3</v>
      </c>
      <c r="O131" s="16">
        <f t="shared" si="21"/>
        <v>265052.3</v>
      </c>
      <c r="P131" s="8"/>
      <c r="Q131" s="8"/>
    </row>
    <row r="132" spans="1:17" ht="94.5" x14ac:dyDescent="0.25">
      <c r="A132" s="12" t="s">
        <v>230</v>
      </c>
      <c r="B132" s="21" t="s">
        <v>231</v>
      </c>
      <c r="C132" s="17">
        <v>0</v>
      </c>
      <c r="D132" s="17">
        <v>25095.599999999999</v>
      </c>
      <c r="E132" s="17">
        <v>25095.599999999999</v>
      </c>
      <c r="F132" s="17">
        <v>25095.599999999999</v>
      </c>
      <c r="G132" s="17">
        <f t="shared" si="18"/>
        <v>0</v>
      </c>
      <c r="H132" s="17"/>
      <c r="I132" s="17">
        <v>0</v>
      </c>
      <c r="J132" s="17">
        <v>13228</v>
      </c>
      <c r="K132" s="17">
        <v>13228</v>
      </c>
      <c r="L132" s="17">
        <f t="shared" si="19"/>
        <v>0</v>
      </c>
      <c r="M132" s="17">
        <v>0</v>
      </c>
      <c r="N132" s="17">
        <v>66263.100000000006</v>
      </c>
      <c r="O132" s="16">
        <f t="shared" si="21"/>
        <v>66263.100000000006</v>
      </c>
      <c r="P132" s="8"/>
      <c r="Q132" s="8"/>
    </row>
    <row r="133" spans="1:17" ht="63" x14ac:dyDescent="0.25">
      <c r="A133" s="12" t="s">
        <v>232</v>
      </c>
      <c r="B133" s="21" t="s">
        <v>233</v>
      </c>
      <c r="C133" s="17">
        <v>2346.5</v>
      </c>
      <c r="D133" s="17">
        <v>2346.5</v>
      </c>
      <c r="E133" s="17">
        <v>2346.5</v>
      </c>
      <c r="F133" s="17">
        <v>2346.5</v>
      </c>
      <c r="G133" s="17">
        <f t="shared" si="18"/>
        <v>0</v>
      </c>
      <c r="H133" s="17"/>
      <c r="I133" s="17">
        <v>2613.5</v>
      </c>
      <c r="J133" s="17">
        <v>2613.5</v>
      </c>
      <c r="K133" s="17">
        <v>2613.5</v>
      </c>
      <c r="L133" s="17">
        <f t="shared" si="19"/>
        <v>0</v>
      </c>
      <c r="M133" s="17">
        <v>2485.1</v>
      </c>
      <c r="N133" s="17">
        <v>2485.1</v>
      </c>
      <c r="O133" s="16">
        <f t="shared" si="21"/>
        <v>0</v>
      </c>
      <c r="P133" s="8"/>
      <c r="Q133" s="8"/>
    </row>
    <row r="134" spans="1:17" ht="63" x14ac:dyDescent="0.25">
      <c r="A134" s="12" t="s">
        <v>234</v>
      </c>
      <c r="B134" s="21" t="s">
        <v>235</v>
      </c>
      <c r="C134" s="17">
        <v>0</v>
      </c>
      <c r="D134" s="17">
        <v>0</v>
      </c>
      <c r="E134" s="17">
        <v>0</v>
      </c>
      <c r="F134" s="17">
        <v>0</v>
      </c>
      <c r="G134" s="17">
        <f t="shared" si="18"/>
        <v>0</v>
      </c>
      <c r="H134" s="17"/>
      <c r="I134" s="17">
        <v>0</v>
      </c>
      <c r="J134" s="17">
        <v>0</v>
      </c>
      <c r="K134" s="17">
        <v>0</v>
      </c>
      <c r="L134" s="17">
        <f t="shared" si="19"/>
        <v>0</v>
      </c>
      <c r="M134" s="17">
        <v>0</v>
      </c>
      <c r="N134" s="17">
        <v>0</v>
      </c>
      <c r="O134" s="16">
        <f t="shared" si="21"/>
        <v>0</v>
      </c>
      <c r="P134" s="8"/>
      <c r="Q134" s="8"/>
    </row>
    <row r="135" spans="1:17" ht="63" x14ac:dyDescent="0.25">
      <c r="A135" s="12" t="s">
        <v>236</v>
      </c>
      <c r="B135" s="21" t="s">
        <v>237</v>
      </c>
      <c r="C135" s="17">
        <v>96837.7</v>
      </c>
      <c r="D135" s="17">
        <v>96837.7</v>
      </c>
      <c r="E135" s="17">
        <v>96837.7</v>
      </c>
      <c r="F135" s="17">
        <v>96837.7</v>
      </c>
      <c r="G135" s="17">
        <f t="shared" si="18"/>
        <v>0</v>
      </c>
      <c r="H135" s="17"/>
      <c r="I135" s="17">
        <v>101297.5</v>
      </c>
      <c r="J135" s="17">
        <v>101297.5</v>
      </c>
      <c r="K135" s="17">
        <v>101297.5</v>
      </c>
      <c r="L135" s="17">
        <f t="shared" si="19"/>
        <v>0</v>
      </c>
      <c r="M135" s="17">
        <v>97632.6</v>
      </c>
      <c r="N135" s="17">
        <v>97632.6</v>
      </c>
      <c r="O135" s="16">
        <f t="shared" si="21"/>
        <v>0</v>
      </c>
      <c r="P135" s="8"/>
      <c r="Q135" s="8"/>
    </row>
    <row r="136" spans="1:17" ht="47.25" x14ac:dyDescent="0.25">
      <c r="A136" s="12" t="s">
        <v>238</v>
      </c>
      <c r="B136" s="20" t="s">
        <v>239</v>
      </c>
      <c r="C136" s="17">
        <v>0</v>
      </c>
      <c r="D136" s="17">
        <v>0</v>
      </c>
      <c r="E136" s="17">
        <v>0</v>
      </c>
      <c r="F136" s="17">
        <v>0</v>
      </c>
      <c r="G136" s="17">
        <f t="shared" si="18"/>
        <v>0</v>
      </c>
      <c r="H136" s="17"/>
      <c r="I136" s="17">
        <v>0</v>
      </c>
      <c r="J136" s="17">
        <v>0</v>
      </c>
      <c r="K136" s="17">
        <v>0</v>
      </c>
      <c r="L136" s="17">
        <f t="shared" si="19"/>
        <v>0</v>
      </c>
      <c r="M136" s="17">
        <v>2233.8000000000002</v>
      </c>
      <c r="N136" s="17">
        <v>2233.8000000000002</v>
      </c>
      <c r="O136" s="16">
        <f t="shared" si="21"/>
        <v>0</v>
      </c>
      <c r="P136" s="8"/>
      <c r="Q136" s="8"/>
    </row>
    <row r="137" spans="1:17" ht="63" x14ac:dyDescent="0.25">
      <c r="A137" s="12" t="s">
        <v>240</v>
      </c>
      <c r="B137" s="20" t="s">
        <v>241</v>
      </c>
      <c r="C137" s="17">
        <v>8581.7000000000007</v>
      </c>
      <c r="D137" s="17">
        <v>8581.7000000000007</v>
      </c>
      <c r="E137" s="17">
        <v>8581.7000000000007</v>
      </c>
      <c r="F137" s="17">
        <v>8581.7000000000007</v>
      </c>
      <c r="G137" s="17">
        <f t="shared" si="18"/>
        <v>0</v>
      </c>
      <c r="H137" s="17"/>
      <c r="I137" s="17">
        <v>1449.1</v>
      </c>
      <c r="J137" s="17">
        <v>1449.1</v>
      </c>
      <c r="K137" s="17">
        <v>1449.1</v>
      </c>
      <c r="L137" s="17">
        <f t="shared" si="19"/>
        <v>0</v>
      </c>
      <c r="M137" s="17">
        <v>1404.1</v>
      </c>
      <c r="N137" s="17">
        <v>1404.1</v>
      </c>
      <c r="O137" s="16">
        <f t="shared" si="21"/>
        <v>0</v>
      </c>
      <c r="P137" s="8"/>
      <c r="Q137" s="8"/>
    </row>
    <row r="138" spans="1:17" ht="31.5" x14ac:dyDescent="0.25">
      <c r="A138" s="42" t="s">
        <v>242</v>
      </c>
      <c r="B138" s="20" t="s">
        <v>243</v>
      </c>
      <c r="C138" s="17">
        <v>0</v>
      </c>
      <c r="D138" s="17">
        <v>0</v>
      </c>
      <c r="E138" s="17">
        <v>0</v>
      </c>
      <c r="F138" s="17">
        <v>399.6</v>
      </c>
      <c r="G138" s="17">
        <f t="shared" si="18"/>
        <v>399.6</v>
      </c>
      <c r="H138" s="17" t="s">
        <v>222</v>
      </c>
      <c r="I138" s="17"/>
      <c r="J138" s="17"/>
      <c r="K138" s="17"/>
      <c r="L138" s="17"/>
      <c r="M138" s="17"/>
      <c r="N138" s="17"/>
      <c r="O138" s="16"/>
      <c r="P138" s="8"/>
      <c r="Q138" s="8"/>
    </row>
    <row r="139" spans="1:17" ht="47.25" x14ac:dyDescent="0.25">
      <c r="A139" s="42" t="s">
        <v>244</v>
      </c>
      <c r="B139" s="20" t="s">
        <v>245</v>
      </c>
      <c r="C139" s="17">
        <v>0</v>
      </c>
      <c r="D139" s="17">
        <v>0</v>
      </c>
      <c r="E139" s="17">
        <v>248</v>
      </c>
      <c r="F139" s="17">
        <v>248</v>
      </c>
      <c r="G139" s="17">
        <f t="shared" si="18"/>
        <v>0</v>
      </c>
      <c r="H139" s="17"/>
      <c r="I139" s="17"/>
      <c r="J139" s="17"/>
      <c r="K139" s="17"/>
      <c r="L139" s="17">
        <f t="shared" si="19"/>
        <v>0</v>
      </c>
      <c r="M139" s="17"/>
      <c r="N139" s="17"/>
      <c r="O139" s="16"/>
      <c r="P139" s="8"/>
      <c r="Q139" s="8"/>
    </row>
    <row r="140" spans="1:17" ht="47.25" x14ac:dyDescent="0.25">
      <c r="A140" s="42" t="s">
        <v>244</v>
      </c>
      <c r="B140" s="20" t="s">
        <v>246</v>
      </c>
      <c r="C140" s="17">
        <v>0</v>
      </c>
      <c r="D140" s="17">
        <v>0</v>
      </c>
      <c r="E140" s="17">
        <v>124</v>
      </c>
      <c r="F140" s="17">
        <v>124</v>
      </c>
      <c r="G140" s="17">
        <f t="shared" si="18"/>
        <v>0</v>
      </c>
      <c r="H140" s="17"/>
      <c r="I140" s="17"/>
      <c r="J140" s="17"/>
      <c r="K140" s="17"/>
      <c r="L140" s="17">
        <f t="shared" si="19"/>
        <v>0</v>
      </c>
      <c r="M140" s="17"/>
      <c r="N140" s="17"/>
      <c r="O140" s="16"/>
      <c r="P140" s="8"/>
      <c r="Q140" s="8"/>
    </row>
    <row r="141" spans="1:17" ht="94.5" x14ac:dyDescent="0.25">
      <c r="A141" s="42" t="s">
        <v>244</v>
      </c>
      <c r="B141" s="21" t="s">
        <v>247</v>
      </c>
      <c r="C141" s="17">
        <v>5913.4</v>
      </c>
      <c r="D141" s="17">
        <v>5913.4</v>
      </c>
      <c r="E141" s="17">
        <v>5851.7</v>
      </c>
      <c r="F141" s="17">
        <v>0</v>
      </c>
      <c r="G141" s="17">
        <f t="shared" si="18"/>
        <v>-5851.7</v>
      </c>
      <c r="H141" s="17" t="s">
        <v>248</v>
      </c>
      <c r="I141" s="17">
        <v>0</v>
      </c>
      <c r="J141" s="17">
        <v>0</v>
      </c>
      <c r="K141" s="17">
        <v>0</v>
      </c>
      <c r="L141" s="17">
        <f t="shared" si="19"/>
        <v>0</v>
      </c>
      <c r="M141" s="17">
        <v>0</v>
      </c>
      <c r="N141" s="17">
        <v>0</v>
      </c>
      <c r="O141" s="16">
        <f t="shared" si="21"/>
        <v>0</v>
      </c>
      <c r="P141" s="8"/>
      <c r="Q141" s="8"/>
    </row>
    <row r="142" spans="1:17" ht="63" x14ac:dyDescent="0.25">
      <c r="A142" s="42" t="s">
        <v>244</v>
      </c>
      <c r="B142" s="43" t="s">
        <v>249</v>
      </c>
      <c r="C142" s="17">
        <v>10508.8</v>
      </c>
      <c r="D142" s="17">
        <v>10508.8</v>
      </c>
      <c r="E142" s="17">
        <v>10508.8</v>
      </c>
      <c r="F142" s="17">
        <v>10508.8</v>
      </c>
      <c r="G142" s="17">
        <f t="shared" si="18"/>
        <v>0</v>
      </c>
      <c r="H142" s="17"/>
      <c r="I142" s="17">
        <v>0</v>
      </c>
      <c r="J142" s="17">
        <v>0</v>
      </c>
      <c r="K142" s="17">
        <v>0</v>
      </c>
      <c r="L142" s="17">
        <f t="shared" si="19"/>
        <v>0</v>
      </c>
      <c r="M142" s="17">
        <v>12421.5</v>
      </c>
      <c r="N142" s="17">
        <v>12421.5</v>
      </c>
      <c r="O142" s="16">
        <f t="shared" si="21"/>
        <v>0</v>
      </c>
      <c r="P142" s="8"/>
      <c r="Q142" s="8"/>
    </row>
    <row r="143" spans="1:17" ht="47.25" x14ac:dyDescent="0.25">
      <c r="A143" s="42" t="s">
        <v>244</v>
      </c>
      <c r="B143" s="44" t="s">
        <v>250</v>
      </c>
      <c r="C143" s="17">
        <v>0</v>
      </c>
      <c r="D143" s="17">
        <v>0</v>
      </c>
      <c r="E143" s="17">
        <v>0</v>
      </c>
      <c r="F143" s="17">
        <v>0</v>
      </c>
      <c r="G143" s="17">
        <f t="shared" ref="G143:G207" si="26">F143-E143</f>
        <v>0</v>
      </c>
      <c r="H143" s="17"/>
      <c r="I143" s="17">
        <v>0</v>
      </c>
      <c r="J143" s="17">
        <v>0</v>
      </c>
      <c r="K143" s="17">
        <v>0</v>
      </c>
      <c r="L143" s="17">
        <f t="shared" ref="L143:L207" si="27">K143-J143</f>
        <v>0</v>
      </c>
      <c r="M143" s="17">
        <v>4040</v>
      </c>
      <c r="N143" s="17">
        <v>4040</v>
      </c>
      <c r="O143" s="16">
        <f t="shared" si="21"/>
        <v>0</v>
      </c>
      <c r="P143" s="8"/>
      <c r="Q143" s="8"/>
    </row>
    <row r="144" spans="1:17" ht="31.5" x14ac:dyDescent="0.25">
      <c r="A144" s="45" t="s">
        <v>251</v>
      </c>
      <c r="B144" s="32" t="s">
        <v>252</v>
      </c>
      <c r="C144" s="17">
        <v>46955.1</v>
      </c>
      <c r="D144" s="17">
        <v>46955.1</v>
      </c>
      <c r="E144" s="17">
        <v>46955.1</v>
      </c>
      <c r="F144" s="17">
        <v>46955.1</v>
      </c>
      <c r="G144" s="17">
        <f t="shared" si="26"/>
        <v>0</v>
      </c>
      <c r="H144" s="17"/>
      <c r="I144" s="17">
        <v>59852.5</v>
      </c>
      <c r="J144" s="17">
        <v>59852.5</v>
      </c>
      <c r="K144" s="17">
        <v>59852.5</v>
      </c>
      <c r="L144" s="17">
        <f t="shared" si="27"/>
        <v>0</v>
      </c>
      <c r="M144" s="17">
        <v>59852.5</v>
      </c>
      <c r="N144" s="17">
        <v>59852.5</v>
      </c>
      <c r="O144" s="16">
        <f t="shared" si="21"/>
        <v>0</v>
      </c>
      <c r="P144" s="8"/>
      <c r="Q144" s="8"/>
    </row>
    <row r="145" spans="1:17" ht="47.25" x14ac:dyDescent="0.25">
      <c r="A145" s="12" t="s">
        <v>253</v>
      </c>
      <c r="B145" s="20" t="s">
        <v>254</v>
      </c>
      <c r="C145" s="17">
        <v>47500</v>
      </c>
      <c r="D145" s="17">
        <v>47500</v>
      </c>
      <c r="E145" s="17">
        <v>47500</v>
      </c>
      <c r="F145" s="17">
        <v>47500</v>
      </c>
      <c r="G145" s="17">
        <f t="shared" si="26"/>
        <v>0</v>
      </c>
      <c r="H145" s="17"/>
      <c r="I145" s="17">
        <v>40000</v>
      </c>
      <c r="J145" s="17">
        <v>40000</v>
      </c>
      <c r="K145" s="17">
        <v>40000</v>
      </c>
      <c r="L145" s="17">
        <f t="shared" si="27"/>
        <v>0</v>
      </c>
      <c r="M145" s="17">
        <v>40000</v>
      </c>
      <c r="N145" s="17">
        <v>40000</v>
      </c>
      <c r="O145" s="16">
        <f t="shared" si="21"/>
        <v>0</v>
      </c>
      <c r="P145" s="8"/>
      <c r="Q145" s="8"/>
    </row>
    <row r="146" spans="1:17" ht="63" x14ac:dyDescent="0.25">
      <c r="A146" s="12" t="s">
        <v>253</v>
      </c>
      <c r="B146" s="20" t="s">
        <v>255</v>
      </c>
      <c r="C146" s="17">
        <v>125478.1</v>
      </c>
      <c r="D146" s="17">
        <v>0</v>
      </c>
      <c r="E146" s="17">
        <v>0</v>
      </c>
      <c r="F146" s="17">
        <v>0</v>
      </c>
      <c r="G146" s="17">
        <f t="shared" si="26"/>
        <v>0</v>
      </c>
      <c r="H146" s="17"/>
      <c r="I146" s="17">
        <v>66140</v>
      </c>
      <c r="J146" s="17">
        <v>0</v>
      </c>
      <c r="K146" s="17">
        <v>0</v>
      </c>
      <c r="L146" s="17">
        <f t="shared" si="27"/>
        <v>0</v>
      </c>
      <c r="M146" s="17">
        <v>331315.40000000002</v>
      </c>
      <c r="N146" s="17">
        <v>0</v>
      </c>
      <c r="O146" s="16">
        <f t="shared" si="21"/>
        <v>-331315.40000000002</v>
      </c>
      <c r="P146" s="8"/>
      <c r="Q146" s="8"/>
    </row>
    <row r="147" spans="1:17" ht="63" x14ac:dyDescent="0.25">
      <c r="A147" s="45" t="s">
        <v>256</v>
      </c>
      <c r="B147" s="21" t="s">
        <v>257</v>
      </c>
      <c r="C147" s="17">
        <v>6498</v>
      </c>
      <c r="D147" s="17">
        <v>6498</v>
      </c>
      <c r="E147" s="17">
        <v>6498</v>
      </c>
      <c r="F147" s="17">
        <v>6498</v>
      </c>
      <c r="G147" s="17">
        <f t="shared" si="26"/>
        <v>0</v>
      </c>
      <c r="H147" s="17"/>
      <c r="I147" s="17">
        <v>3648</v>
      </c>
      <c r="J147" s="17">
        <v>3648</v>
      </c>
      <c r="K147" s="17">
        <v>3648</v>
      </c>
      <c r="L147" s="17">
        <f t="shared" si="27"/>
        <v>0</v>
      </c>
      <c r="M147" s="17">
        <v>8512</v>
      </c>
      <c r="N147" s="17">
        <v>8512</v>
      </c>
      <c r="O147" s="16">
        <f t="shared" si="21"/>
        <v>0</v>
      </c>
      <c r="P147" s="8"/>
      <c r="Q147" s="8"/>
    </row>
    <row r="148" spans="1:17" ht="31.5" x14ac:dyDescent="0.25">
      <c r="A148" s="45" t="s">
        <v>256</v>
      </c>
      <c r="B148" s="21" t="s">
        <v>258</v>
      </c>
      <c r="C148" s="17">
        <v>0</v>
      </c>
      <c r="D148" s="17">
        <v>0</v>
      </c>
      <c r="E148" s="17">
        <v>0</v>
      </c>
      <c r="F148" s="17">
        <v>0</v>
      </c>
      <c r="G148" s="17">
        <f t="shared" si="26"/>
        <v>0</v>
      </c>
      <c r="H148" s="17"/>
      <c r="I148" s="17">
        <v>859000</v>
      </c>
      <c r="J148" s="17">
        <v>859000</v>
      </c>
      <c r="K148" s="17">
        <v>859000</v>
      </c>
      <c r="L148" s="17">
        <f t="shared" si="27"/>
        <v>0</v>
      </c>
      <c r="M148" s="17">
        <v>0</v>
      </c>
      <c r="N148" s="17">
        <v>0</v>
      </c>
      <c r="O148" s="16">
        <f t="shared" si="21"/>
        <v>0</v>
      </c>
      <c r="P148" s="8"/>
      <c r="Q148" s="8"/>
    </row>
    <row r="149" spans="1:17" ht="175.5" customHeight="1" x14ac:dyDescent="0.25">
      <c r="A149" s="45" t="s">
        <v>256</v>
      </c>
      <c r="B149" s="21" t="s">
        <v>259</v>
      </c>
      <c r="C149" s="17">
        <v>36005.5</v>
      </c>
      <c r="D149" s="17">
        <v>36005.5</v>
      </c>
      <c r="E149" s="17">
        <v>55208.4</v>
      </c>
      <c r="F149" s="17">
        <v>55208.4</v>
      </c>
      <c r="G149" s="17">
        <f t="shared" si="26"/>
        <v>0</v>
      </c>
      <c r="H149" s="17"/>
      <c r="I149" s="17">
        <v>72010.899999999994</v>
      </c>
      <c r="J149" s="17">
        <v>72010.899999999994</v>
      </c>
      <c r="K149" s="17">
        <v>72010.899999999994</v>
      </c>
      <c r="L149" s="17">
        <f t="shared" si="27"/>
        <v>0</v>
      </c>
      <c r="M149" s="17">
        <v>72010.899999999994</v>
      </c>
      <c r="N149" s="17">
        <v>72010.899999999994</v>
      </c>
      <c r="O149" s="16">
        <f t="shared" si="21"/>
        <v>0</v>
      </c>
      <c r="P149" s="8"/>
      <c r="Q149" s="8"/>
    </row>
    <row r="150" spans="1:17" ht="120.75" customHeight="1" x14ac:dyDescent="0.25">
      <c r="A150" s="45" t="s">
        <v>260</v>
      </c>
      <c r="B150" s="20" t="s">
        <v>261</v>
      </c>
      <c r="C150" s="17">
        <v>0</v>
      </c>
      <c r="D150" s="17">
        <v>0</v>
      </c>
      <c r="E150" s="17">
        <v>0</v>
      </c>
      <c r="F150" s="17">
        <v>0</v>
      </c>
      <c r="G150" s="17">
        <f t="shared" si="26"/>
        <v>0</v>
      </c>
      <c r="H150" s="17"/>
      <c r="I150" s="17">
        <v>23255.8</v>
      </c>
      <c r="J150" s="17">
        <v>23255.8</v>
      </c>
      <c r="K150" s="17">
        <v>23255.8</v>
      </c>
      <c r="L150" s="17">
        <f t="shared" si="27"/>
        <v>0</v>
      </c>
      <c r="M150" s="17">
        <v>23255.8</v>
      </c>
      <c r="N150" s="17">
        <v>23255.8</v>
      </c>
      <c r="O150" s="16">
        <f t="shared" si="21"/>
        <v>0</v>
      </c>
      <c r="P150" s="8"/>
      <c r="Q150" s="8"/>
    </row>
    <row r="151" spans="1:17" ht="78.75" x14ac:dyDescent="0.25">
      <c r="A151" s="45" t="s">
        <v>256</v>
      </c>
      <c r="B151" s="21" t="s">
        <v>262</v>
      </c>
      <c r="C151" s="17">
        <v>0</v>
      </c>
      <c r="D151" s="17">
        <v>0</v>
      </c>
      <c r="E151" s="17">
        <v>0</v>
      </c>
      <c r="F151" s="17">
        <v>0</v>
      </c>
      <c r="G151" s="17">
        <f t="shared" si="26"/>
        <v>0</v>
      </c>
      <c r="H151" s="17"/>
      <c r="I151" s="17">
        <v>0</v>
      </c>
      <c r="J151" s="17">
        <v>0</v>
      </c>
      <c r="K151" s="17">
        <v>0</v>
      </c>
      <c r="L151" s="17">
        <f t="shared" si="27"/>
        <v>0</v>
      </c>
      <c r="M151" s="17">
        <v>10000</v>
      </c>
      <c r="N151" s="17">
        <v>10000</v>
      </c>
      <c r="O151" s="16">
        <f t="shared" si="21"/>
        <v>0</v>
      </c>
      <c r="P151" s="8"/>
      <c r="Q151" s="8"/>
    </row>
    <row r="152" spans="1:17" ht="47.25" x14ac:dyDescent="0.25">
      <c r="A152" s="12" t="s">
        <v>263</v>
      </c>
      <c r="B152" s="21" t="s">
        <v>264</v>
      </c>
      <c r="C152" s="17">
        <v>19083</v>
      </c>
      <c r="D152" s="17">
        <v>19083</v>
      </c>
      <c r="E152" s="17">
        <v>19083</v>
      </c>
      <c r="F152" s="17">
        <f>19083+1701.36</f>
        <v>20784.36</v>
      </c>
      <c r="G152" s="17">
        <f t="shared" si="26"/>
        <v>1701.3600000000006</v>
      </c>
      <c r="H152" s="17" t="s">
        <v>265</v>
      </c>
      <c r="I152" s="17">
        <v>19083</v>
      </c>
      <c r="J152" s="17">
        <v>19083</v>
      </c>
      <c r="K152" s="17">
        <v>19083</v>
      </c>
      <c r="L152" s="17">
        <f t="shared" si="27"/>
        <v>0</v>
      </c>
      <c r="M152" s="17">
        <v>19083</v>
      </c>
      <c r="N152" s="17">
        <v>19083</v>
      </c>
      <c r="O152" s="16">
        <f t="shared" si="21"/>
        <v>0</v>
      </c>
      <c r="P152" s="8"/>
      <c r="Q152" s="8"/>
    </row>
    <row r="153" spans="1:17" ht="47.25" x14ac:dyDescent="0.25">
      <c r="A153" s="12" t="s">
        <v>266</v>
      </c>
      <c r="B153" s="20" t="s">
        <v>267</v>
      </c>
      <c r="C153" s="17">
        <v>1584.9</v>
      </c>
      <c r="D153" s="17">
        <v>1584.9</v>
      </c>
      <c r="E153" s="17">
        <v>1584.9</v>
      </c>
      <c r="F153" s="17">
        <v>1584.9</v>
      </c>
      <c r="G153" s="17">
        <f t="shared" si="26"/>
        <v>0</v>
      </c>
      <c r="H153" s="17"/>
      <c r="I153" s="17">
        <v>1584.9</v>
      </c>
      <c r="J153" s="17">
        <v>1584.9</v>
      </c>
      <c r="K153" s="17">
        <v>1584.9</v>
      </c>
      <c r="L153" s="17">
        <f t="shared" si="27"/>
        <v>0</v>
      </c>
      <c r="M153" s="17">
        <v>1584.9</v>
      </c>
      <c r="N153" s="17">
        <v>1584.9</v>
      </c>
      <c r="O153" s="16">
        <f t="shared" si="21"/>
        <v>0</v>
      </c>
      <c r="P153" s="8"/>
      <c r="Q153" s="8"/>
    </row>
    <row r="154" spans="1:17" ht="63" x14ac:dyDescent="0.25">
      <c r="A154" s="12" t="s">
        <v>266</v>
      </c>
      <c r="B154" s="20" t="s">
        <v>268</v>
      </c>
      <c r="C154" s="17">
        <v>424.5</v>
      </c>
      <c r="D154" s="17">
        <v>424.5</v>
      </c>
      <c r="E154" s="17">
        <v>424.5</v>
      </c>
      <c r="F154" s="17">
        <v>424.5</v>
      </c>
      <c r="G154" s="17">
        <f t="shared" si="26"/>
        <v>0</v>
      </c>
      <c r="H154" s="17"/>
      <c r="I154" s="17">
        <v>424.5</v>
      </c>
      <c r="J154" s="17">
        <v>424.5</v>
      </c>
      <c r="K154" s="17">
        <v>424.5</v>
      </c>
      <c r="L154" s="17">
        <f t="shared" si="27"/>
        <v>0</v>
      </c>
      <c r="M154" s="17">
        <v>424.5</v>
      </c>
      <c r="N154" s="17">
        <v>424.5</v>
      </c>
      <c r="O154" s="16">
        <f t="shared" si="21"/>
        <v>0</v>
      </c>
      <c r="P154" s="8"/>
      <c r="Q154" s="8"/>
    </row>
    <row r="155" spans="1:17" ht="63" x14ac:dyDescent="0.25">
      <c r="A155" s="12" t="s">
        <v>266</v>
      </c>
      <c r="B155" s="20" t="s">
        <v>269</v>
      </c>
      <c r="C155" s="17">
        <v>527.29999999999995</v>
      </c>
      <c r="D155" s="17">
        <v>527.29999999999995</v>
      </c>
      <c r="E155" s="17">
        <v>527.29999999999995</v>
      </c>
      <c r="F155" s="17">
        <v>527.29999999999995</v>
      </c>
      <c r="G155" s="17">
        <f t="shared" si="26"/>
        <v>0</v>
      </c>
      <c r="H155" s="17"/>
      <c r="I155" s="17">
        <v>527.20000000000005</v>
      </c>
      <c r="J155" s="17">
        <v>527.20000000000005</v>
      </c>
      <c r="K155" s="17">
        <v>527.20000000000005</v>
      </c>
      <c r="L155" s="17">
        <f t="shared" si="27"/>
        <v>0</v>
      </c>
      <c r="M155" s="17">
        <v>528</v>
      </c>
      <c r="N155" s="17">
        <v>528</v>
      </c>
      <c r="O155" s="16">
        <f t="shared" si="21"/>
        <v>0</v>
      </c>
      <c r="P155" s="8"/>
      <c r="Q155" s="8"/>
    </row>
    <row r="156" spans="1:17" ht="63" x14ac:dyDescent="0.25">
      <c r="A156" s="12" t="s">
        <v>266</v>
      </c>
      <c r="B156" s="21" t="s">
        <v>270</v>
      </c>
      <c r="C156" s="17">
        <v>3000</v>
      </c>
      <c r="D156" s="17">
        <v>0</v>
      </c>
      <c r="E156" s="17">
        <v>0</v>
      </c>
      <c r="F156" s="17">
        <v>0</v>
      </c>
      <c r="G156" s="17">
        <f t="shared" si="26"/>
        <v>0</v>
      </c>
      <c r="H156" s="17"/>
      <c r="I156" s="17">
        <v>3000</v>
      </c>
      <c r="J156" s="17">
        <v>0</v>
      </c>
      <c r="K156" s="17">
        <v>0</v>
      </c>
      <c r="L156" s="17">
        <f t="shared" si="27"/>
        <v>0</v>
      </c>
      <c r="M156" s="17">
        <v>3000</v>
      </c>
      <c r="N156" s="17">
        <v>0</v>
      </c>
      <c r="O156" s="16">
        <f t="shared" si="21"/>
        <v>-3000</v>
      </c>
      <c r="P156" s="8"/>
      <c r="Q156" s="8"/>
    </row>
    <row r="157" spans="1:17" ht="63" x14ac:dyDescent="0.25">
      <c r="A157" s="12" t="s">
        <v>266</v>
      </c>
      <c r="B157" s="21" t="s">
        <v>271</v>
      </c>
      <c r="C157" s="17">
        <v>528.29999999999995</v>
      </c>
      <c r="D157" s="17">
        <v>528.29999999999995</v>
      </c>
      <c r="E157" s="17">
        <v>528.29999999999995</v>
      </c>
      <c r="F157" s="17">
        <v>528.29999999999995</v>
      </c>
      <c r="G157" s="17">
        <f t="shared" si="26"/>
        <v>0</v>
      </c>
      <c r="H157" s="17"/>
      <c r="I157" s="17">
        <v>528.29999999999995</v>
      </c>
      <c r="J157" s="17">
        <v>528.29999999999995</v>
      </c>
      <c r="K157" s="17">
        <v>528.29999999999995</v>
      </c>
      <c r="L157" s="17">
        <f t="shared" si="27"/>
        <v>0</v>
      </c>
      <c r="M157" s="17">
        <v>528.29999999999995</v>
      </c>
      <c r="N157" s="17">
        <v>528.29999999999995</v>
      </c>
      <c r="O157" s="16">
        <f t="shared" si="21"/>
        <v>0</v>
      </c>
      <c r="P157" s="8"/>
      <c r="Q157" s="8"/>
    </row>
    <row r="158" spans="1:17" ht="47.25" x14ac:dyDescent="0.25">
      <c r="A158" s="12" t="s">
        <v>266</v>
      </c>
      <c r="B158" s="21" t="s">
        <v>272</v>
      </c>
      <c r="C158" s="17">
        <v>3725.7</v>
      </c>
      <c r="D158" s="17">
        <v>3725.7</v>
      </c>
      <c r="E158" s="17">
        <v>3725.7</v>
      </c>
      <c r="F158" s="17">
        <v>1100</v>
      </c>
      <c r="G158" s="17">
        <f t="shared" si="26"/>
        <v>-2625.7</v>
      </c>
      <c r="H158" s="17" t="s">
        <v>222</v>
      </c>
      <c r="I158" s="17">
        <v>1637</v>
      </c>
      <c r="J158" s="17">
        <v>1637</v>
      </c>
      <c r="K158" s="17">
        <v>1637</v>
      </c>
      <c r="L158" s="17">
        <f t="shared" si="27"/>
        <v>0</v>
      </c>
      <c r="M158" s="17">
        <v>1637</v>
      </c>
      <c r="N158" s="17">
        <v>1637</v>
      </c>
      <c r="O158" s="16">
        <f t="shared" si="21"/>
        <v>0</v>
      </c>
      <c r="P158" s="8"/>
      <c r="Q158" s="8"/>
    </row>
    <row r="159" spans="1:17" ht="78.75" x14ac:dyDescent="0.25">
      <c r="A159" s="45" t="s">
        <v>266</v>
      </c>
      <c r="B159" s="21" t="s">
        <v>273</v>
      </c>
      <c r="C159" s="17">
        <v>3385.7</v>
      </c>
      <c r="D159" s="17">
        <v>3385.7</v>
      </c>
      <c r="E159" s="17">
        <v>3385.7</v>
      </c>
      <c r="F159" s="17">
        <v>3385.7</v>
      </c>
      <c r="G159" s="17">
        <f t="shared" si="26"/>
        <v>0</v>
      </c>
      <c r="H159" s="17"/>
      <c r="I159" s="17">
        <v>7938</v>
      </c>
      <c r="J159" s="17">
        <v>7938</v>
      </c>
      <c r="K159" s="17">
        <v>7938</v>
      </c>
      <c r="L159" s="17">
        <f t="shared" si="27"/>
        <v>0</v>
      </c>
      <c r="M159" s="17">
        <v>7938</v>
      </c>
      <c r="N159" s="17">
        <v>7938</v>
      </c>
      <c r="O159" s="16">
        <f t="shared" si="21"/>
        <v>0</v>
      </c>
      <c r="P159" s="8"/>
      <c r="Q159" s="8"/>
    </row>
    <row r="160" spans="1:17" ht="47.25" x14ac:dyDescent="0.25">
      <c r="A160" s="45" t="s">
        <v>266</v>
      </c>
      <c r="B160" s="21" t="s">
        <v>274</v>
      </c>
      <c r="C160" s="17">
        <v>0</v>
      </c>
      <c r="D160" s="17">
        <v>0</v>
      </c>
      <c r="E160" s="17">
        <v>0</v>
      </c>
      <c r="F160" s="17">
        <v>0</v>
      </c>
      <c r="G160" s="17">
        <f t="shared" si="26"/>
        <v>0</v>
      </c>
      <c r="H160" s="17"/>
      <c r="I160" s="17">
        <v>170</v>
      </c>
      <c r="J160" s="17">
        <v>170</v>
      </c>
      <c r="K160" s="17">
        <v>170</v>
      </c>
      <c r="L160" s="17">
        <f t="shared" si="27"/>
        <v>0</v>
      </c>
      <c r="M160" s="17">
        <v>170</v>
      </c>
      <c r="N160" s="17">
        <v>170</v>
      </c>
      <c r="O160" s="16">
        <f t="shared" si="21"/>
        <v>0</v>
      </c>
      <c r="P160" s="8"/>
      <c r="Q160" s="8"/>
    </row>
    <row r="161" spans="1:17" ht="31.5" x14ac:dyDescent="0.25">
      <c r="A161" s="45" t="s">
        <v>275</v>
      </c>
      <c r="B161" s="21" t="s">
        <v>276</v>
      </c>
      <c r="C161" s="17">
        <v>20695.2</v>
      </c>
      <c r="D161" s="17">
        <v>20695.2</v>
      </c>
      <c r="E161" s="17">
        <v>20695.2</v>
      </c>
      <c r="F161" s="17">
        <v>20695.2</v>
      </c>
      <c r="G161" s="17">
        <f t="shared" si="26"/>
        <v>0</v>
      </c>
      <c r="H161" s="17"/>
      <c r="I161" s="17">
        <v>20695.2</v>
      </c>
      <c r="J161" s="17">
        <v>20695.2</v>
      </c>
      <c r="K161" s="17">
        <v>20695.2</v>
      </c>
      <c r="L161" s="17">
        <f t="shared" si="27"/>
        <v>0</v>
      </c>
      <c r="M161" s="17">
        <v>20695.2</v>
      </c>
      <c r="N161" s="17">
        <v>20695.2</v>
      </c>
      <c r="O161" s="16">
        <f t="shared" ref="O161:O233" si="28">N161-M161</f>
        <v>0</v>
      </c>
      <c r="P161" s="8"/>
      <c r="Q161" s="8"/>
    </row>
    <row r="162" spans="1:17" ht="94.5" x14ac:dyDescent="0.25">
      <c r="A162" s="45" t="s">
        <v>275</v>
      </c>
      <c r="B162" s="21" t="s">
        <v>277</v>
      </c>
      <c r="C162" s="17">
        <v>0</v>
      </c>
      <c r="D162" s="17">
        <v>0</v>
      </c>
      <c r="E162" s="17">
        <v>0</v>
      </c>
      <c r="F162" s="17">
        <v>0</v>
      </c>
      <c r="G162" s="17">
        <f t="shared" si="26"/>
        <v>0</v>
      </c>
      <c r="H162" s="17"/>
      <c r="I162" s="17">
        <v>0</v>
      </c>
      <c r="J162" s="17">
        <v>0</v>
      </c>
      <c r="K162" s="17">
        <v>0</v>
      </c>
      <c r="L162" s="17">
        <f t="shared" si="27"/>
        <v>0</v>
      </c>
      <c r="M162" s="17">
        <v>0</v>
      </c>
      <c r="N162" s="17">
        <v>0</v>
      </c>
      <c r="O162" s="16">
        <f t="shared" si="28"/>
        <v>0</v>
      </c>
      <c r="P162" s="8"/>
      <c r="Q162" s="8"/>
    </row>
    <row r="163" spans="1:17" ht="63" x14ac:dyDescent="0.25">
      <c r="A163" s="45" t="s">
        <v>275</v>
      </c>
      <c r="B163" s="21" t="s">
        <v>278</v>
      </c>
      <c r="C163" s="17">
        <v>1081.9000000000001</v>
      </c>
      <c r="D163" s="17">
        <v>1081.9000000000001</v>
      </c>
      <c r="E163" s="17">
        <v>1081.9000000000001</v>
      </c>
      <c r="F163" s="17">
        <v>1081.9000000000001</v>
      </c>
      <c r="G163" s="17">
        <f t="shared" si="26"/>
        <v>0</v>
      </c>
      <c r="H163" s="17"/>
      <c r="I163" s="17">
        <v>1081.9000000000001</v>
      </c>
      <c r="J163" s="17">
        <v>1081.9000000000001</v>
      </c>
      <c r="K163" s="17">
        <v>1081.9000000000001</v>
      </c>
      <c r="L163" s="17">
        <f t="shared" si="27"/>
        <v>0</v>
      </c>
      <c r="M163" s="17">
        <v>1081.9000000000001</v>
      </c>
      <c r="N163" s="17">
        <v>1081.9000000000001</v>
      </c>
      <c r="O163" s="16">
        <f t="shared" si="28"/>
        <v>0</v>
      </c>
      <c r="P163" s="8"/>
      <c r="Q163" s="8"/>
    </row>
    <row r="164" spans="1:17" ht="110.25" x14ac:dyDescent="0.25">
      <c r="A164" s="45" t="s">
        <v>275</v>
      </c>
      <c r="B164" s="21" t="s">
        <v>279</v>
      </c>
      <c r="C164" s="17">
        <v>59573.2</v>
      </c>
      <c r="D164" s="17">
        <v>59573.2</v>
      </c>
      <c r="E164" s="17">
        <v>0</v>
      </c>
      <c r="F164" s="17">
        <v>0</v>
      </c>
      <c r="G164" s="17">
        <f t="shared" si="26"/>
        <v>0</v>
      </c>
      <c r="H164" s="17"/>
      <c r="I164" s="17">
        <v>12318.7</v>
      </c>
      <c r="J164" s="17">
        <v>12318.7</v>
      </c>
      <c r="K164" s="17">
        <v>0</v>
      </c>
      <c r="L164" s="17">
        <f t="shared" si="27"/>
        <v>-12318.7</v>
      </c>
      <c r="M164" s="17">
        <v>0</v>
      </c>
      <c r="N164" s="17">
        <v>0</v>
      </c>
      <c r="O164" s="16">
        <f t="shared" si="28"/>
        <v>0</v>
      </c>
      <c r="P164" s="8"/>
      <c r="Q164" s="8"/>
    </row>
    <row r="165" spans="1:17" ht="78.75" x14ac:dyDescent="0.25">
      <c r="A165" s="45" t="s">
        <v>275</v>
      </c>
      <c r="B165" s="21" t="s">
        <v>280</v>
      </c>
      <c r="C165" s="17">
        <v>0</v>
      </c>
      <c r="D165" s="17">
        <v>0</v>
      </c>
      <c r="E165" s="17">
        <v>0</v>
      </c>
      <c r="F165" s="17">
        <v>0</v>
      </c>
      <c r="G165" s="17">
        <f t="shared" si="26"/>
        <v>0</v>
      </c>
      <c r="H165" s="17"/>
      <c r="I165" s="17">
        <v>1568.7</v>
      </c>
      <c r="J165" s="17">
        <v>1568.7</v>
      </c>
      <c r="K165" s="17">
        <v>1568.7</v>
      </c>
      <c r="L165" s="17">
        <f t="shared" si="27"/>
        <v>0</v>
      </c>
      <c r="M165" s="17">
        <v>0</v>
      </c>
      <c r="N165" s="17">
        <v>0</v>
      </c>
      <c r="O165" s="16">
        <f t="shared" si="28"/>
        <v>0</v>
      </c>
      <c r="P165" s="8"/>
      <c r="Q165" s="8"/>
    </row>
    <row r="166" spans="1:17" ht="47.25" x14ac:dyDescent="0.25">
      <c r="A166" s="45" t="s">
        <v>275</v>
      </c>
      <c r="B166" s="21" t="s">
        <v>281</v>
      </c>
      <c r="C166" s="17">
        <v>0</v>
      </c>
      <c r="D166" s="17">
        <v>0</v>
      </c>
      <c r="E166" s="17">
        <v>0</v>
      </c>
      <c r="F166" s="17">
        <v>0</v>
      </c>
      <c r="G166" s="17">
        <f t="shared" si="26"/>
        <v>0</v>
      </c>
      <c r="H166" s="17"/>
      <c r="I166" s="17">
        <v>5200.2</v>
      </c>
      <c r="J166" s="17">
        <v>5200.2</v>
      </c>
      <c r="K166" s="17">
        <v>5200.2</v>
      </c>
      <c r="L166" s="17">
        <f t="shared" si="27"/>
        <v>0</v>
      </c>
      <c r="M166" s="17">
        <v>5200.2</v>
      </c>
      <c r="N166" s="17">
        <v>5200.2</v>
      </c>
      <c r="O166" s="16">
        <f t="shared" si="28"/>
        <v>0</v>
      </c>
      <c r="P166" s="8"/>
      <c r="Q166" s="8"/>
    </row>
    <row r="167" spans="1:17" ht="47.25" x14ac:dyDescent="0.25">
      <c r="A167" s="45" t="s">
        <v>275</v>
      </c>
      <c r="B167" s="21" t="s">
        <v>282</v>
      </c>
      <c r="C167" s="17">
        <v>0</v>
      </c>
      <c r="D167" s="17">
        <v>0</v>
      </c>
      <c r="E167" s="17">
        <v>0</v>
      </c>
      <c r="F167" s="17">
        <v>0</v>
      </c>
      <c r="G167" s="17">
        <f t="shared" si="26"/>
        <v>0</v>
      </c>
      <c r="H167" s="17"/>
      <c r="I167" s="17">
        <v>5060.8999999999996</v>
      </c>
      <c r="J167" s="17">
        <v>5060.8999999999996</v>
      </c>
      <c r="K167" s="17">
        <v>5060.8999999999996</v>
      </c>
      <c r="L167" s="17">
        <f t="shared" si="27"/>
        <v>0</v>
      </c>
      <c r="M167" s="17">
        <v>5060.8999999999996</v>
      </c>
      <c r="N167" s="17">
        <v>5060.8999999999996</v>
      </c>
      <c r="O167" s="16">
        <f t="shared" si="28"/>
        <v>0</v>
      </c>
      <c r="P167" s="8"/>
      <c r="Q167" s="8"/>
    </row>
    <row r="168" spans="1:17" ht="47.25" x14ac:dyDescent="0.25">
      <c r="A168" s="45" t="s">
        <v>275</v>
      </c>
      <c r="B168" s="21" t="s">
        <v>283</v>
      </c>
      <c r="C168" s="17">
        <v>0</v>
      </c>
      <c r="D168" s="17">
        <v>0</v>
      </c>
      <c r="E168" s="17">
        <v>0</v>
      </c>
      <c r="F168" s="17">
        <v>0</v>
      </c>
      <c r="G168" s="17">
        <f t="shared" si="26"/>
        <v>0</v>
      </c>
      <c r="H168" s="17"/>
      <c r="I168" s="17">
        <v>960.5</v>
      </c>
      <c r="J168" s="17">
        <v>960.5</v>
      </c>
      <c r="K168" s="17">
        <v>960.5</v>
      </c>
      <c r="L168" s="17">
        <f t="shared" si="27"/>
        <v>0</v>
      </c>
      <c r="M168" s="17">
        <v>960.5</v>
      </c>
      <c r="N168" s="17">
        <v>960.5</v>
      </c>
      <c r="O168" s="16">
        <f t="shared" si="28"/>
        <v>0</v>
      </c>
      <c r="P168" s="8"/>
      <c r="Q168" s="8"/>
    </row>
    <row r="169" spans="1:17" ht="63" x14ac:dyDescent="0.25">
      <c r="A169" s="45" t="s">
        <v>275</v>
      </c>
      <c r="B169" s="21" t="s">
        <v>284</v>
      </c>
      <c r="C169" s="17">
        <v>1562.2</v>
      </c>
      <c r="D169" s="17">
        <v>1562.2</v>
      </c>
      <c r="E169" s="17">
        <v>1562.2</v>
      </c>
      <c r="F169" s="17">
        <v>1562.2</v>
      </c>
      <c r="G169" s="17">
        <f t="shared" si="26"/>
        <v>0</v>
      </c>
      <c r="H169" s="17"/>
      <c r="I169" s="17">
        <v>1562.2</v>
      </c>
      <c r="J169" s="17">
        <v>1562.2</v>
      </c>
      <c r="K169" s="17">
        <v>1562.2</v>
      </c>
      <c r="L169" s="17">
        <f t="shared" si="27"/>
        <v>0</v>
      </c>
      <c r="M169" s="17">
        <v>1562.2</v>
      </c>
      <c r="N169" s="17">
        <v>1562.2</v>
      </c>
      <c r="O169" s="16">
        <f t="shared" si="28"/>
        <v>0</v>
      </c>
      <c r="P169" s="8"/>
      <c r="Q169" s="8"/>
    </row>
    <row r="170" spans="1:17" ht="63" x14ac:dyDescent="0.25">
      <c r="A170" s="42" t="s">
        <v>275</v>
      </c>
      <c r="B170" s="46" t="s">
        <v>285</v>
      </c>
      <c r="C170" s="17">
        <v>12367.5</v>
      </c>
      <c r="D170" s="17">
        <v>12367.5</v>
      </c>
      <c r="E170" s="17">
        <v>12367.5</v>
      </c>
      <c r="F170" s="17">
        <v>12367.5</v>
      </c>
      <c r="G170" s="17">
        <f t="shared" si="26"/>
        <v>0</v>
      </c>
      <c r="H170" s="17"/>
      <c r="I170" s="17">
        <v>12245.1</v>
      </c>
      <c r="J170" s="17">
        <v>12245.1</v>
      </c>
      <c r="K170" s="17">
        <v>12245.1</v>
      </c>
      <c r="L170" s="17">
        <f t="shared" si="27"/>
        <v>0</v>
      </c>
      <c r="M170" s="17">
        <v>12245.1</v>
      </c>
      <c r="N170" s="17">
        <v>12245.1</v>
      </c>
      <c r="O170" s="16">
        <f t="shared" si="28"/>
        <v>0</v>
      </c>
      <c r="P170" s="8"/>
      <c r="Q170" s="8"/>
    </row>
    <row r="171" spans="1:17" ht="94.5" x14ac:dyDescent="0.25">
      <c r="A171" s="45" t="s">
        <v>286</v>
      </c>
      <c r="B171" s="21" t="s">
        <v>287</v>
      </c>
      <c r="C171" s="17">
        <v>5973.1</v>
      </c>
      <c r="D171" s="17">
        <v>5973.1</v>
      </c>
      <c r="E171" s="17">
        <v>5973.1</v>
      </c>
      <c r="F171" s="17">
        <v>5973.1</v>
      </c>
      <c r="G171" s="17">
        <f t="shared" si="26"/>
        <v>0</v>
      </c>
      <c r="H171" s="17"/>
      <c r="I171" s="17">
        <v>5973.1</v>
      </c>
      <c r="J171" s="17">
        <v>5973.1</v>
      </c>
      <c r="K171" s="17">
        <v>5973.1</v>
      </c>
      <c r="L171" s="17">
        <f t="shared" si="27"/>
        <v>0</v>
      </c>
      <c r="M171" s="17">
        <v>5973.1</v>
      </c>
      <c r="N171" s="17">
        <v>5973.1</v>
      </c>
      <c r="O171" s="16">
        <f t="shared" si="28"/>
        <v>0</v>
      </c>
      <c r="P171" s="8"/>
      <c r="Q171" s="8"/>
    </row>
    <row r="172" spans="1:17" ht="31.5" x14ac:dyDescent="0.25">
      <c r="A172" s="45" t="s">
        <v>275</v>
      </c>
      <c r="B172" s="21" t="s">
        <v>288</v>
      </c>
      <c r="C172" s="17">
        <v>284</v>
      </c>
      <c r="D172" s="17">
        <v>284</v>
      </c>
      <c r="E172" s="17">
        <v>284</v>
      </c>
      <c r="F172" s="17">
        <v>284</v>
      </c>
      <c r="G172" s="17">
        <f t="shared" si="26"/>
        <v>0</v>
      </c>
      <c r="H172" s="17"/>
      <c r="I172" s="17">
        <v>284</v>
      </c>
      <c r="J172" s="17">
        <v>284</v>
      </c>
      <c r="K172" s="17">
        <v>284</v>
      </c>
      <c r="L172" s="17">
        <f t="shared" si="27"/>
        <v>0</v>
      </c>
      <c r="M172" s="17">
        <v>284</v>
      </c>
      <c r="N172" s="17">
        <v>284</v>
      </c>
      <c r="O172" s="16">
        <f t="shared" si="28"/>
        <v>0</v>
      </c>
      <c r="P172" s="8"/>
      <c r="Q172" s="8"/>
    </row>
    <row r="173" spans="1:17" ht="31.5" x14ac:dyDescent="0.25">
      <c r="A173" s="42" t="s">
        <v>275</v>
      </c>
      <c r="B173" s="20" t="s">
        <v>289</v>
      </c>
      <c r="C173" s="17">
        <v>1786.1</v>
      </c>
      <c r="D173" s="17">
        <v>1786.1</v>
      </c>
      <c r="E173" s="17">
        <v>1786.1</v>
      </c>
      <c r="F173" s="17">
        <v>1786.1</v>
      </c>
      <c r="G173" s="17">
        <f t="shared" si="26"/>
        <v>0</v>
      </c>
      <c r="H173" s="17"/>
      <c r="I173" s="17">
        <v>1786.1</v>
      </c>
      <c r="J173" s="17">
        <v>1786.1</v>
      </c>
      <c r="K173" s="17">
        <v>1786.1</v>
      </c>
      <c r="L173" s="17">
        <f t="shared" si="27"/>
        <v>0</v>
      </c>
      <c r="M173" s="17">
        <v>1786.1</v>
      </c>
      <c r="N173" s="17">
        <v>1786.1</v>
      </c>
      <c r="O173" s="16">
        <f t="shared" si="28"/>
        <v>0</v>
      </c>
      <c r="P173" s="8"/>
      <c r="Q173" s="8"/>
    </row>
    <row r="174" spans="1:17" ht="33" customHeight="1" x14ac:dyDescent="0.25">
      <c r="A174" s="47" t="s">
        <v>290</v>
      </c>
      <c r="B174" s="46" t="s">
        <v>291</v>
      </c>
      <c r="C174" s="48">
        <v>0</v>
      </c>
      <c r="D174" s="48">
        <v>0</v>
      </c>
      <c r="E174" s="17">
        <v>0</v>
      </c>
      <c r="F174" s="17">
        <v>5851.7</v>
      </c>
      <c r="G174" s="49">
        <f t="shared" si="26"/>
        <v>5851.7</v>
      </c>
      <c r="H174" s="17" t="s">
        <v>248</v>
      </c>
      <c r="I174" s="17"/>
      <c r="J174" s="17"/>
      <c r="K174" s="17"/>
      <c r="L174" s="17"/>
      <c r="M174" s="17"/>
      <c r="N174" s="17"/>
      <c r="O174" s="16"/>
      <c r="P174" s="8"/>
      <c r="Q174" s="8"/>
    </row>
    <row r="175" spans="1:17" ht="37.5" customHeight="1" x14ac:dyDescent="0.25">
      <c r="A175" s="14" t="s">
        <v>292</v>
      </c>
      <c r="B175" s="15" t="s">
        <v>293</v>
      </c>
      <c r="C175" s="16">
        <f t="shared" ref="C175:N175" si="29">SUM(C176:C216)</f>
        <v>2734392.1000000006</v>
      </c>
      <c r="D175" s="16">
        <f t="shared" si="29"/>
        <v>2734392.1</v>
      </c>
      <c r="E175" s="16">
        <f t="shared" si="29"/>
        <v>2736317.7999999993</v>
      </c>
      <c r="F175" s="16">
        <f t="shared" si="29"/>
        <v>2736317.7999999993</v>
      </c>
      <c r="G175" s="16">
        <f t="shared" si="26"/>
        <v>0</v>
      </c>
      <c r="H175" s="16"/>
      <c r="I175" s="16">
        <f t="shared" si="29"/>
        <v>2783125.9000000004</v>
      </c>
      <c r="J175" s="16">
        <f t="shared" si="29"/>
        <v>2783125.9000000004</v>
      </c>
      <c r="K175" s="16">
        <f t="shared" si="29"/>
        <v>2783125.9000000004</v>
      </c>
      <c r="L175" s="17">
        <f t="shared" si="27"/>
        <v>0</v>
      </c>
      <c r="M175" s="16">
        <f t="shared" si="29"/>
        <v>2838051.2</v>
      </c>
      <c r="N175" s="16">
        <f t="shared" si="29"/>
        <v>2838051.2</v>
      </c>
      <c r="O175" s="16">
        <f t="shared" si="28"/>
        <v>0</v>
      </c>
      <c r="P175" s="8"/>
      <c r="Q175" s="8"/>
    </row>
    <row r="176" spans="1:17" ht="47.25" x14ac:dyDescent="0.25">
      <c r="A176" s="12" t="s">
        <v>294</v>
      </c>
      <c r="B176" s="21" t="s">
        <v>295</v>
      </c>
      <c r="C176" s="17">
        <v>9753.2999999999993</v>
      </c>
      <c r="D176" s="17">
        <v>9753.2999999999993</v>
      </c>
      <c r="E176" s="17">
        <v>9753.2999999999993</v>
      </c>
      <c r="F176" s="17">
        <v>9753.2999999999993</v>
      </c>
      <c r="G176" s="17">
        <f t="shared" si="26"/>
        <v>0</v>
      </c>
      <c r="H176" s="17"/>
      <c r="I176" s="17">
        <v>10124.9</v>
      </c>
      <c r="J176" s="17">
        <v>10124.9</v>
      </c>
      <c r="K176" s="17">
        <v>10124.9</v>
      </c>
      <c r="L176" s="17">
        <f t="shared" si="27"/>
        <v>0</v>
      </c>
      <c r="M176" s="17">
        <v>10511.4</v>
      </c>
      <c r="N176" s="17">
        <v>10511.4</v>
      </c>
      <c r="O176" s="16">
        <f t="shared" si="28"/>
        <v>0</v>
      </c>
      <c r="P176" s="8"/>
      <c r="Q176" s="8"/>
    </row>
    <row r="177" spans="1:17" ht="47.25" x14ac:dyDescent="0.25">
      <c r="A177" s="12" t="s">
        <v>296</v>
      </c>
      <c r="B177" s="21" t="s">
        <v>297</v>
      </c>
      <c r="C177" s="17">
        <v>215520.7</v>
      </c>
      <c r="D177" s="17">
        <v>215520.7</v>
      </c>
      <c r="E177" s="17">
        <v>215520.7</v>
      </c>
      <c r="F177" s="17">
        <v>215520.7</v>
      </c>
      <c r="G177" s="17">
        <f t="shared" si="26"/>
        <v>0</v>
      </c>
      <c r="H177" s="17"/>
      <c r="I177" s="17">
        <v>242079.1</v>
      </c>
      <c r="J177" s="17">
        <v>242079.1</v>
      </c>
      <c r="K177" s="17">
        <v>242079.1</v>
      </c>
      <c r="L177" s="17">
        <f t="shared" si="27"/>
        <v>0</v>
      </c>
      <c r="M177" s="17">
        <v>273184.3</v>
      </c>
      <c r="N177" s="17">
        <v>273184.3</v>
      </c>
      <c r="O177" s="16">
        <f t="shared" si="28"/>
        <v>0</v>
      </c>
      <c r="P177" s="8"/>
      <c r="Q177" s="8"/>
    </row>
    <row r="178" spans="1:17" ht="63" x14ac:dyDescent="0.25">
      <c r="A178" s="12" t="s">
        <v>298</v>
      </c>
      <c r="B178" s="21" t="s">
        <v>299</v>
      </c>
      <c r="C178" s="17">
        <v>1505.8</v>
      </c>
      <c r="D178" s="17">
        <v>1505.8</v>
      </c>
      <c r="E178" s="17">
        <v>1505.8</v>
      </c>
      <c r="F178" s="17">
        <v>1505.8</v>
      </c>
      <c r="G178" s="17">
        <f t="shared" si="26"/>
        <v>0</v>
      </c>
      <c r="H178" s="17"/>
      <c r="I178" s="17">
        <v>1505.8</v>
      </c>
      <c r="J178" s="17">
        <v>1505.8</v>
      </c>
      <c r="K178" s="17">
        <v>1505.8</v>
      </c>
      <c r="L178" s="17">
        <f t="shared" si="27"/>
        <v>0</v>
      </c>
      <c r="M178" s="17">
        <v>1505.8</v>
      </c>
      <c r="N178" s="17">
        <v>1505.8</v>
      </c>
      <c r="O178" s="16">
        <f t="shared" si="28"/>
        <v>0</v>
      </c>
      <c r="P178" s="8"/>
      <c r="Q178" s="8"/>
    </row>
    <row r="179" spans="1:17" ht="63" x14ac:dyDescent="0.25">
      <c r="A179" s="12" t="s">
        <v>298</v>
      </c>
      <c r="B179" s="21" t="s">
        <v>300</v>
      </c>
      <c r="C179" s="17">
        <v>234.7</v>
      </c>
      <c r="D179" s="17">
        <v>234.7</v>
      </c>
      <c r="E179" s="17">
        <v>234.7</v>
      </c>
      <c r="F179" s="17">
        <v>234.7</v>
      </c>
      <c r="G179" s="17">
        <f t="shared" si="26"/>
        <v>0</v>
      </c>
      <c r="H179" s="17"/>
      <c r="I179" s="17">
        <v>234.7</v>
      </c>
      <c r="J179" s="17">
        <v>234.7</v>
      </c>
      <c r="K179" s="17">
        <v>234.7</v>
      </c>
      <c r="L179" s="17">
        <f t="shared" si="27"/>
        <v>0</v>
      </c>
      <c r="M179" s="17">
        <v>234.7</v>
      </c>
      <c r="N179" s="17">
        <v>234.7</v>
      </c>
      <c r="O179" s="16">
        <f t="shared" si="28"/>
        <v>0</v>
      </c>
      <c r="P179" s="8"/>
      <c r="Q179" s="8"/>
    </row>
    <row r="180" spans="1:17" ht="78.75" x14ac:dyDescent="0.25">
      <c r="A180" s="12" t="s">
        <v>298</v>
      </c>
      <c r="B180" s="21" t="s">
        <v>301</v>
      </c>
      <c r="C180" s="17">
        <v>102.8</v>
      </c>
      <c r="D180" s="17">
        <v>102.8</v>
      </c>
      <c r="E180" s="17">
        <v>102.8</v>
      </c>
      <c r="F180" s="17">
        <v>102.8</v>
      </c>
      <c r="G180" s="17">
        <f t="shared" si="26"/>
        <v>0</v>
      </c>
      <c r="H180" s="17"/>
      <c r="I180" s="17">
        <v>102.8</v>
      </c>
      <c r="J180" s="17">
        <v>102.8</v>
      </c>
      <c r="K180" s="17">
        <v>102.8</v>
      </c>
      <c r="L180" s="17">
        <f t="shared" si="27"/>
        <v>0</v>
      </c>
      <c r="M180" s="17">
        <v>102.8</v>
      </c>
      <c r="N180" s="17">
        <v>102.8</v>
      </c>
      <c r="O180" s="16">
        <f t="shared" si="28"/>
        <v>0</v>
      </c>
      <c r="P180" s="8"/>
      <c r="Q180" s="8"/>
    </row>
    <row r="181" spans="1:17" ht="63" x14ac:dyDescent="0.25">
      <c r="A181" s="12" t="s">
        <v>298</v>
      </c>
      <c r="B181" s="21" t="s">
        <v>302</v>
      </c>
      <c r="C181" s="17">
        <v>391.4</v>
      </c>
      <c r="D181" s="17">
        <v>391.4</v>
      </c>
      <c r="E181" s="17">
        <v>391.4</v>
      </c>
      <c r="F181" s="17">
        <v>391.4</v>
      </c>
      <c r="G181" s="17">
        <f t="shared" si="26"/>
        <v>0</v>
      </c>
      <c r="H181" s="17"/>
      <c r="I181" s="17">
        <v>391.4</v>
      </c>
      <c r="J181" s="17">
        <v>391.4</v>
      </c>
      <c r="K181" s="17">
        <v>391.4</v>
      </c>
      <c r="L181" s="17">
        <f t="shared" si="27"/>
        <v>0</v>
      </c>
      <c r="M181" s="17">
        <v>391.4</v>
      </c>
      <c r="N181" s="17">
        <v>391.4</v>
      </c>
      <c r="O181" s="16">
        <f t="shared" si="28"/>
        <v>0</v>
      </c>
      <c r="P181" s="8"/>
      <c r="Q181" s="8"/>
    </row>
    <row r="182" spans="1:17" ht="47.25" x14ac:dyDescent="0.25">
      <c r="A182" s="12" t="s">
        <v>298</v>
      </c>
      <c r="B182" s="21" t="s">
        <v>303</v>
      </c>
      <c r="C182" s="17">
        <v>1066</v>
      </c>
      <c r="D182" s="17">
        <v>1066</v>
      </c>
      <c r="E182" s="17">
        <v>1066</v>
      </c>
      <c r="F182" s="17">
        <v>1066</v>
      </c>
      <c r="G182" s="17">
        <f t="shared" si="26"/>
        <v>0</v>
      </c>
      <c r="H182" s="17"/>
      <c r="I182" s="17">
        <v>1066</v>
      </c>
      <c r="J182" s="17">
        <v>1066</v>
      </c>
      <c r="K182" s="17">
        <v>1066</v>
      </c>
      <c r="L182" s="17">
        <f t="shared" si="27"/>
        <v>0</v>
      </c>
      <c r="M182" s="17">
        <v>1066</v>
      </c>
      <c r="N182" s="17">
        <v>1066</v>
      </c>
      <c r="O182" s="16">
        <f t="shared" si="28"/>
        <v>0</v>
      </c>
      <c r="P182" s="8"/>
      <c r="Q182" s="8"/>
    </row>
    <row r="183" spans="1:17" ht="63" x14ac:dyDescent="0.25">
      <c r="A183" s="12" t="s">
        <v>304</v>
      </c>
      <c r="B183" s="21" t="s">
        <v>305</v>
      </c>
      <c r="C183" s="17">
        <v>4101.5</v>
      </c>
      <c r="D183" s="17">
        <v>4101.5</v>
      </c>
      <c r="E183" s="17">
        <v>4101.5</v>
      </c>
      <c r="F183" s="17">
        <v>4101.5</v>
      </c>
      <c r="G183" s="17">
        <f t="shared" si="26"/>
        <v>0</v>
      </c>
      <c r="H183" s="17"/>
      <c r="I183" s="17">
        <v>4101.5</v>
      </c>
      <c r="J183" s="17">
        <v>4101.5</v>
      </c>
      <c r="K183" s="17">
        <v>4101.5</v>
      </c>
      <c r="L183" s="17">
        <f t="shared" si="27"/>
        <v>0</v>
      </c>
      <c r="M183" s="17">
        <v>4101.5</v>
      </c>
      <c r="N183" s="17">
        <v>4101.5</v>
      </c>
      <c r="O183" s="16">
        <f t="shared" si="28"/>
        <v>0</v>
      </c>
      <c r="P183" s="8"/>
      <c r="Q183" s="8"/>
    </row>
    <row r="184" spans="1:17" ht="78.75" x14ac:dyDescent="0.25">
      <c r="A184" s="12" t="s">
        <v>304</v>
      </c>
      <c r="B184" s="21" t="s">
        <v>306</v>
      </c>
      <c r="C184" s="17">
        <v>9989.9</v>
      </c>
      <c r="D184" s="17">
        <v>9989.9</v>
      </c>
      <c r="E184" s="17">
        <v>9989.9</v>
      </c>
      <c r="F184" s="17">
        <v>9989.9</v>
      </c>
      <c r="G184" s="17">
        <f t="shared" si="26"/>
        <v>0</v>
      </c>
      <c r="H184" s="17"/>
      <c r="I184" s="17">
        <v>10389.5</v>
      </c>
      <c r="J184" s="17">
        <v>10389.5</v>
      </c>
      <c r="K184" s="17">
        <v>10389.5</v>
      </c>
      <c r="L184" s="17">
        <f t="shared" si="27"/>
        <v>0</v>
      </c>
      <c r="M184" s="17">
        <v>10805.1</v>
      </c>
      <c r="N184" s="17">
        <v>10805.1</v>
      </c>
      <c r="O184" s="16">
        <f t="shared" si="28"/>
        <v>0</v>
      </c>
      <c r="P184" s="8"/>
      <c r="Q184" s="8"/>
    </row>
    <row r="185" spans="1:17" ht="63" x14ac:dyDescent="0.25">
      <c r="A185" s="12" t="s">
        <v>304</v>
      </c>
      <c r="B185" s="21" t="s">
        <v>307</v>
      </c>
      <c r="C185" s="17">
        <v>6102.1</v>
      </c>
      <c r="D185" s="17">
        <v>6102.1</v>
      </c>
      <c r="E185" s="17">
        <v>6102.1</v>
      </c>
      <c r="F185" s="17">
        <v>6102.1</v>
      </c>
      <c r="G185" s="17">
        <f t="shared" si="26"/>
        <v>0</v>
      </c>
      <c r="H185" s="17"/>
      <c r="I185" s="17">
        <v>6102.1</v>
      </c>
      <c r="J185" s="17">
        <v>6102.1</v>
      </c>
      <c r="K185" s="17">
        <v>6102.1</v>
      </c>
      <c r="L185" s="17">
        <f t="shared" si="27"/>
        <v>0</v>
      </c>
      <c r="M185" s="17">
        <v>6102.1</v>
      </c>
      <c r="N185" s="17">
        <v>6102.1</v>
      </c>
      <c r="O185" s="16">
        <f t="shared" si="28"/>
        <v>0</v>
      </c>
      <c r="P185" s="8"/>
      <c r="Q185" s="8"/>
    </row>
    <row r="186" spans="1:17" ht="47.25" x14ac:dyDescent="0.25">
      <c r="A186" s="12" t="s">
        <v>304</v>
      </c>
      <c r="B186" s="21" t="s">
        <v>308</v>
      </c>
      <c r="C186" s="17">
        <v>58082.8</v>
      </c>
      <c r="D186" s="17">
        <v>58082.8</v>
      </c>
      <c r="E186" s="17">
        <v>58082.8</v>
      </c>
      <c r="F186" s="17">
        <v>58082.8</v>
      </c>
      <c r="G186" s="17">
        <f t="shared" si="26"/>
        <v>0</v>
      </c>
      <c r="H186" s="17"/>
      <c r="I186" s="17">
        <v>60406.1</v>
      </c>
      <c r="J186" s="17">
        <v>60406.1</v>
      </c>
      <c r="K186" s="17">
        <v>60406.1</v>
      </c>
      <c r="L186" s="17">
        <f t="shared" si="27"/>
        <v>0</v>
      </c>
      <c r="M186" s="17">
        <v>62822.3</v>
      </c>
      <c r="N186" s="17">
        <v>62822.3</v>
      </c>
      <c r="O186" s="16">
        <f t="shared" si="28"/>
        <v>0</v>
      </c>
      <c r="P186" s="8"/>
      <c r="Q186" s="8"/>
    </row>
    <row r="187" spans="1:17" ht="63" x14ac:dyDescent="0.25">
      <c r="A187" s="12" t="s">
        <v>304</v>
      </c>
      <c r="B187" s="21" t="s">
        <v>309</v>
      </c>
      <c r="C187" s="17">
        <v>1916.5</v>
      </c>
      <c r="D187" s="17">
        <v>1916.5</v>
      </c>
      <c r="E187" s="17">
        <v>1916.5</v>
      </c>
      <c r="F187" s="17">
        <v>1916.5</v>
      </c>
      <c r="G187" s="17">
        <f t="shared" si="26"/>
        <v>0</v>
      </c>
      <c r="H187" s="17"/>
      <c r="I187" s="17">
        <v>1993.2</v>
      </c>
      <c r="J187" s="17">
        <v>1993.2</v>
      </c>
      <c r="K187" s="17">
        <v>1993.2</v>
      </c>
      <c r="L187" s="17">
        <f t="shared" si="27"/>
        <v>0</v>
      </c>
      <c r="M187" s="17">
        <v>2072.9</v>
      </c>
      <c r="N187" s="17">
        <v>2072.9</v>
      </c>
      <c r="O187" s="16">
        <f t="shared" si="28"/>
        <v>0</v>
      </c>
      <c r="P187" s="8"/>
      <c r="Q187" s="8"/>
    </row>
    <row r="188" spans="1:17" ht="63" x14ac:dyDescent="0.25">
      <c r="A188" s="45" t="s">
        <v>304</v>
      </c>
      <c r="B188" s="32" t="s">
        <v>310</v>
      </c>
      <c r="C188" s="17">
        <v>1.4</v>
      </c>
      <c r="D188" s="17">
        <v>1.4</v>
      </c>
      <c r="E188" s="17">
        <v>1.4</v>
      </c>
      <c r="F188" s="17">
        <v>1.4</v>
      </c>
      <c r="G188" s="17">
        <f t="shared" si="26"/>
        <v>0</v>
      </c>
      <c r="H188" s="17"/>
      <c r="I188" s="17">
        <v>1.4</v>
      </c>
      <c r="J188" s="17">
        <v>1.4</v>
      </c>
      <c r="K188" s="17">
        <v>1.4</v>
      </c>
      <c r="L188" s="17">
        <f t="shared" si="27"/>
        <v>0</v>
      </c>
      <c r="M188" s="17">
        <v>1.4</v>
      </c>
      <c r="N188" s="17">
        <v>1.4</v>
      </c>
      <c r="O188" s="16">
        <f t="shared" si="28"/>
        <v>0</v>
      </c>
      <c r="P188" s="8"/>
      <c r="Q188" s="8"/>
    </row>
    <row r="189" spans="1:17" ht="63" x14ac:dyDescent="0.25">
      <c r="A189" s="45" t="s">
        <v>304</v>
      </c>
      <c r="B189" s="32" t="s">
        <v>311</v>
      </c>
      <c r="C189" s="17">
        <v>9287.5</v>
      </c>
      <c r="D189" s="17">
        <v>9287.5</v>
      </c>
      <c r="E189" s="17">
        <v>9287.5</v>
      </c>
      <c r="F189" s="17">
        <v>9287.5</v>
      </c>
      <c r="G189" s="17">
        <f t="shared" si="26"/>
        <v>0</v>
      </c>
      <c r="H189" s="17"/>
      <c r="I189" s="17">
        <v>9287.5</v>
      </c>
      <c r="J189" s="17">
        <v>9287.5</v>
      </c>
      <c r="K189" s="17">
        <v>9287.5</v>
      </c>
      <c r="L189" s="17">
        <f t="shared" si="27"/>
        <v>0</v>
      </c>
      <c r="M189" s="17">
        <v>9287.5</v>
      </c>
      <c r="N189" s="17">
        <v>9287.5</v>
      </c>
      <c r="O189" s="16">
        <f t="shared" si="28"/>
        <v>0</v>
      </c>
      <c r="P189" s="8"/>
      <c r="Q189" s="8"/>
    </row>
    <row r="190" spans="1:17" ht="63" x14ac:dyDescent="0.25">
      <c r="A190" s="12" t="s">
        <v>304</v>
      </c>
      <c r="B190" s="21" t="s">
        <v>312</v>
      </c>
      <c r="C190" s="17">
        <v>23851</v>
      </c>
      <c r="D190" s="17">
        <v>23851</v>
      </c>
      <c r="E190" s="17">
        <v>23851</v>
      </c>
      <c r="F190" s="17">
        <v>23851</v>
      </c>
      <c r="G190" s="17">
        <f t="shared" si="26"/>
        <v>0</v>
      </c>
      <c r="H190" s="17"/>
      <c r="I190" s="17">
        <v>24805</v>
      </c>
      <c r="J190" s="17">
        <v>24805</v>
      </c>
      <c r="K190" s="17">
        <v>24805</v>
      </c>
      <c r="L190" s="17">
        <f t="shared" si="27"/>
        <v>0</v>
      </c>
      <c r="M190" s="17">
        <v>25797.200000000001</v>
      </c>
      <c r="N190" s="17">
        <v>25797.200000000001</v>
      </c>
      <c r="O190" s="16">
        <f t="shared" si="28"/>
        <v>0</v>
      </c>
      <c r="P190" s="8"/>
      <c r="Q190" s="8"/>
    </row>
    <row r="191" spans="1:17" ht="63" x14ac:dyDescent="0.25">
      <c r="A191" s="12" t="s">
        <v>304</v>
      </c>
      <c r="B191" s="21" t="s">
        <v>313</v>
      </c>
      <c r="C191" s="17">
        <v>190856.3</v>
      </c>
      <c r="D191" s="17">
        <v>190856.3</v>
      </c>
      <c r="E191" s="17">
        <v>188856.3</v>
      </c>
      <c r="F191" s="17">
        <v>188856.3</v>
      </c>
      <c r="G191" s="17">
        <f t="shared" si="26"/>
        <v>0</v>
      </c>
      <c r="H191" s="17"/>
      <c r="I191" s="17">
        <v>198490.6</v>
      </c>
      <c r="J191" s="17">
        <v>198490.6</v>
      </c>
      <c r="K191" s="17">
        <v>198490.6</v>
      </c>
      <c r="L191" s="17">
        <f t="shared" si="27"/>
        <v>0</v>
      </c>
      <c r="M191" s="17">
        <v>206430.2</v>
      </c>
      <c r="N191" s="17">
        <v>206430.2</v>
      </c>
      <c r="O191" s="16">
        <f t="shared" si="28"/>
        <v>0</v>
      </c>
      <c r="P191" s="8"/>
      <c r="Q191" s="8"/>
    </row>
    <row r="192" spans="1:17" ht="78.75" x14ac:dyDescent="0.25">
      <c r="A192" s="12" t="s">
        <v>304</v>
      </c>
      <c r="B192" s="21" t="s">
        <v>314</v>
      </c>
      <c r="C192" s="17">
        <v>129767.1</v>
      </c>
      <c r="D192" s="17">
        <v>129767.1</v>
      </c>
      <c r="E192" s="17">
        <v>129767.1</v>
      </c>
      <c r="F192" s="17">
        <v>129767.1</v>
      </c>
      <c r="G192" s="17">
        <f t="shared" si="26"/>
        <v>0</v>
      </c>
      <c r="H192" s="17"/>
      <c r="I192" s="17">
        <v>134957.79999999999</v>
      </c>
      <c r="J192" s="17">
        <v>134957.79999999999</v>
      </c>
      <c r="K192" s="17">
        <v>134957.79999999999</v>
      </c>
      <c r="L192" s="17">
        <f t="shared" si="27"/>
        <v>0</v>
      </c>
      <c r="M192" s="17">
        <v>140356.1</v>
      </c>
      <c r="N192" s="17">
        <v>140356.1</v>
      </c>
      <c r="O192" s="16">
        <f t="shared" si="28"/>
        <v>0</v>
      </c>
      <c r="P192" s="8"/>
      <c r="Q192" s="8"/>
    </row>
    <row r="193" spans="1:17" ht="78.75" x14ac:dyDescent="0.25">
      <c r="A193" s="12" t="s">
        <v>304</v>
      </c>
      <c r="B193" s="21" t="s">
        <v>315</v>
      </c>
      <c r="C193" s="17">
        <v>73755.100000000006</v>
      </c>
      <c r="D193" s="17">
        <v>73755.100000000006</v>
      </c>
      <c r="E193" s="17">
        <v>74081.100000000006</v>
      </c>
      <c r="F193" s="17">
        <v>74081.100000000006</v>
      </c>
      <c r="G193" s="17">
        <f t="shared" si="26"/>
        <v>0</v>
      </c>
      <c r="H193" s="17"/>
      <c r="I193" s="17">
        <v>74143.199999999997</v>
      </c>
      <c r="J193" s="17">
        <v>74143.199999999997</v>
      </c>
      <c r="K193" s="17">
        <v>74143.199999999997</v>
      </c>
      <c r="L193" s="17">
        <f t="shared" si="27"/>
        <v>0</v>
      </c>
      <c r="M193" s="17">
        <v>74547</v>
      </c>
      <c r="N193" s="17">
        <v>74547</v>
      </c>
      <c r="O193" s="16">
        <f t="shared" si="28"/>
        <v>0</v>
      </c>
      <c r="P193" s="8"/>
      <c r="Q193" s="8"/>
    </row>
    <row r="194" spans="1:17" ht="78.75" x14ac:dyDescent="0.25">
      <c r="A194" s="12" t="s">
        <v>304</v>
      </c>
      <c r="B194" s="21" t="s">
        <v>316</v>
      </c>
      <c r="C194" s="17">
        <v>353.8</v>
      </c>
      <c r="D194" s="17">
        <v>353.8</v>
      </c>
      <c r="E194" s="17">
        <v>353.8</v>
      </c>
      <c r="F194" s="17">
        <v>353.8</v>
      </c>
      <c r="G194" s="17">
        <f t="shared" si="26"/>
        <v>0</v>
      </c>
      <c r="H194" s="17"/>
      <c r="I194" s="17">
        <v>367.9</v>
      </c>
      <c r="J194" s="17">
        <v>367.9</v>
      </c>
      <c r="K194" s="17">
        <v>367.9</v>
      </c>
      <c r="L194" s="17">
        <f t="shared" si="27"/>
        <v>0</v>
      </c>
      <c r="M194" s="17">
        <v>382.6</v>
      </c>
      <c r="N194" s="17">
        <v>382.6</v>
      </c>
      <c r="O194" s="16">
        <f t="shared" si="28"/>
        <v>0</v>
      </c>
      <c r="P194" s="8"/>
      <c r="Q194" s="8"/>
    </row>
    <row r="195" spans="1:17" ht="63" x14ac:dyDescent="0.25">
      <c r="A195" s="12" t="s">
        <v>304</v>
      </c>
      <c r="B195" s="21" t="s">
        <v>317</v>
      </c>
      <c r="C195" s="17">
        <v>19.8</v>
      </c>
      <c r="D195" s="17">
        <v>19.8</v>
      </c>
      <c r="E195" s="17">
        <v>19.8</v>
      </c>
      <c r="F195" s="17">
        <v>19.8</v>
      </c>
      <c r="G195" s="17">
        <f t="shared" si="26"/>
        <v>0</v>
      </c>
      <c r="H195" s="17"/>
      <c r="I195" s="17">
        <v>19.8</v>
      </c>
      <c r="J195" s="17">
        <v>19.8</v>
      </c>
      <c r="K195" s="17">
        <v>19.8</v>
      </c>
      <c r="L195" s="17">
        <f t="shared" si="27"/>
        <v>0</v>
      </c>
      <c r="M195" s="17">
        <v>19.8</v>
      </c>
      <c r="N195" s="17">
        <v>19.8</v>
      </c>
      <c r="O195" s="16">
        <f t="shared" si="28"/>
        <v>0</v>
      </c>
      <c r="P195" s="8"/>
      <c r="Q195" s="8"/>
    </row>
    <row r="196" spans="1:17" ht="63" x14ac:dyDescent="0.25">
      <c r="A196" s="12" t="s">
        <v>304</v>
      </c>
      <c r="B196" s="21" t="s">
        <v>318</v>
      </c>
      <c r="C196" s="17">
        <v>81367.8</v>
      </c>
      <c r="D196" s="17">
        <v>81367.8</v>
      </c>
      <c r="E196" s="17">
        <v>81662.899999999994</v>
      </c>
      <c r="F196" s="17">
        <v>81662.899999999994</v>
      </c>
      <c r="G196" s="17">
        <f t="shared" si="26"/>
        <v>0</v>
      </c>
      <c r="H196" s="17"/>
      <c r="I196" s="17">
        <v>81485.899999999994</v>
      </c>
      <c r="J196" s="17">
        <v>81485.899999999994</v>
      </c>
      <c r="K196" s="17">
        <v>81485.899999999994</v>
      </c>
      <c r="L196" s="17">
        <f t="shared" si="27"/>
        <v>0</v>
      </c>
      <c r="M196" s="17">
        <v>81608.7</v>
      </c>
      <c r="N196" s="17">
        <v>81608.7</v>
      </c>
      <c r="O196" s="16">
        <f t="shared" si="28"/>
        <v>0</v>
      </c>
      <c r="P196" s="8"/>
      <c r="Q196" s="8"/>
    </row>
    <row r="197" spans="1:17" ht="94.5" x14ac:dyDescent="0.25">
      <c r="A197" s="12" t="s">
        <v>304</v>
      </c>
      <c r="B197" s="50" t="s">
        <v>319</v>
      </c>
      <c r="C197" s="17">
        <v>4.9000000000000004</v>
      </c>
      <c r="D197" s="17">
        <v>4.9000000000000004</v>
      </c>
      <c r="E197" s="17">
        <v>4.9000000000000004</v>
      </c>
      <c r="F197" s="17">
        <v>4.9000000000000004</v>
      </c>
      <c r="G197" s="17">
        <f t="shared" si="26"/>
        <v>0</v>
      </c>
      <c r="H197" s="17"/>
      <c r="I197" s="17">
        <v>4.9000000000000004</v>
      </c>
      <c r="J197" s="17">
        <v>4.9000000000000004</v>
      </c>
      <c r="K197" s="17">
        <v>4.9000000000000004</v>
      </c>
      <c r="L197" s="17">
        <f t="shared" si="27"/>
        <v>0</v>
      </c>
      <c r="M197" s="17">
        <v>4.9000000000000004</v>
      </c>
      <c r="N197" s="17">
        <v>4.9000000000000004</v>
      </c>
      <c r="O197" s="16">
        <f t="shared" si="28"/>
        <v>0</v>
      </c>
      <c r="P197" s="8"/>
      <c r="Q197" s="8"/>
    </row>
    <row r="198" spans="1:17" ht="63" x14ac:dyDescent="0.25">
      <c r="A198" s="12" t="s">
        <v>304</v>
      </c>
      <c r="B198" s="50" t="s">
        <v>320</v>
      </c>
      <c r="C198" s="17">
        <v>0</v>
      </c>
      <c r="D198" s="17">
        <v>7592.6</v>
      </c>
      <c r="E198" s="17">
        <v>7592.6</v>
      </c>
      <c r="F198" s="17">
        <v>7592.6</v>
      </c>
      <c r="G198" s="17">
        <f t="shared" si="26"/>
        <v>0</v>
      </c>
      <c r="H198" s="17"/>
      <c r="I198" s="17">
        <v>0</v>
      </c>
      <c r="J198" s="17">
        <v>10094.5</v>
      </c>
      <c r="K198" s="17">
        <v>10094.5</v>
      </c>
      <c r="L198" s="17">
        <f t="shared" si="27"/>
        <v>0</v>
      </c>
      <c r="M198" s="17">
        <v>0</v>
      </c>
      <c r="N198" s="17">
        <v>11569.1</v>
      </c>
      <c r="O198" s="51">
        <f t="shared" si="28"/>
        <v>11569.1</v>
      </c>
      <c r="P198" s="8"/>
      <c r="Q198" s="8"/>
    </row>
    <row r="199" spans="1:17" ht="110.25" x14ac:dyDescent="0.25">
      <c r="A199" s="12" t="s">
        <v>321</v>
      </c>
      <c r="B199" s="21" t="s">
        <v>322</v>
      </c>
      <c r="C199" s="17">
        <v>3287</v>
      </c>
      <c r="D199" s="17">
        <v>3287</v>
      </c>
      <c r="E199" s="17">
        <v>3287</v>
      </c>
      <c r="F199" s="17">
        <v>3287</v>
      </c>
      <c r="G199" s="17">
        <f t="shared" si="26"/>
        <v>0</v>
      </c>
      <c r="H199" s="17"/>
      <c r="I199" s="17">
        <v>3287</v>
      </c>
      <c r="J199" s="17">
        <v>3287</v>
      </c>
      <c r="K199" s="17">
        <v>3287</v>
      </c>
      <c r="L199" s="17">
        <f t="shared" si="27"/>
        <v>0</v>
      </c>
      <c r="M199" s="17">
        <v>3287</v>
      </c>
      <c r="N199" s="17">
        <v>3287</v>
      </c>
      <c r="O199" s="16">
        <f t="shared" si="28"/>
        <v>0</v>
      </c>
      <c r="P199" s="8"/>
      <c r="Q199" s="8"/>
    </row>
    <row r="200" spans="1:17" ht="120" customHeight="1" x14ac:dyDescent="0.25">
      <c r="A200" s="12" t="s">
        <v>321</v>
      </c>
      <c r="B200" s="21" t="s">
        <v>323</v>
      </c>
      <c r="C200" s="48">
        <v>41433.9</v>
      </c>
      <c r="D200" s="48">
        <v>41433.9</v>
      </c>
      <c r="E200" s="48">
        <v>41433.9</v>
      </c>
      <c r="F200" s="48">
        <v>41433.9</v>
      </c>
      <c r="G200" s="17">
        <f t="shared" si="26"/>
        <v>0</v>
      </c>
      <c r="H200" s="48"/>
      <c r="I200" s="48">
        <v>41433.9</v>
      </c>
      <c r="J200" s="48">
        <v>41433.9</v>
      </c>
      <c r="K200" s="48">
        <v>41433.9</v>
      </c>
      <c r="L200" s="17">
        <f t="shared" si="27"/>
        <v>0</v>
      </c>
      <c r="M200" s="48">
        <v>41433.9</v>
      </c>
      <c r="N200" s="48">
        <v>41433.9</v>
      </c>
      <c r="O200" s="16">
        <f t="shared" si="28"/>
        <v>0</v>
      </c>
      <c r="P200" s="8"/>
      <c r="Q200" s="8"/>
    </row>
    <row r="201" spans="1:17" ht="94.5" x14ac:dyDescent="0.25">
      <c r="A201" s="12" t="s">
        <v>321</v>
      </c>
      <c r="B201" s="21" t="s">
        <v>324</v>
      </c>
      <c r="C201" s="17">
        <v>844805.6</v>
      </c>
      <c r="D201" s="17">
        <v>844805.6</v>
      </c>
      <c r="E201" s="17">
        <v>844805.6</v>
      </c>
      <c r="F201" s="17">
        <v>844805.6</v>
      </c>
      <c r="G201" s="17">
        <f t="shared" si="26"/>
        <v>0</v>
      </c>
      <c r="H201" s="17"/>
      <c r="I201" s="17">
        <v>844805.6</v>
      </c>
      <c r="J201" s="17">
        <v>844805.6</v>
      </c>
      <c r="K201" s="17">
        <v>844805.6</v>
      </c>
      <c r="L201" s="17">
        <f t="shared" si="27"/>
        <v>0</v>
      </c>
      <c r="M201" s="17">
        <v>844805.6</v>
      </c>
      <c r="N201" s="17">
        <v>844805.6</v>
      </c>
      <c r="O201" s="16">
        <f t="shared" si="28"/>
        <v>0</v>
      </c>
      <c r="P201" s="8"/>
      <c r="Q201" s="8"/>
    </row>
    <row r="202" spans="1:17" ht="78.75" x14ac:dyDescent="0.25">
      <c r="A202" s="12" t="s">
        <v>321</v>
      </c>
      <c r="B202" s="21" t="s">
        <v>325</v>
      </c>
      <c r="C202" s="17">
        <v>566873.69999999995</v>
      </c>
      <c r="D202" s="17">
        <v>566873.69999999995</v>
      </c>
      <c r="E202" s="17">
        <v>566873.69999999995</v>
      </c>
      <c r="F202" s="17">
        <v>566873.69999999995</v>
      </c>
      <c r="G202" s="17">
        <f t="shared" si="26"/>
        <v>0</v>
      </c>
      <c r="H202" s="17"/>
      <c r="I202" s="17">
        <v>565575.9</v>
      </c>
      <c r="J202" s="17">
        <v>565575.9</v>
      </c>
      <c r="K202" s="17">
        <v>565575.9</v>
      </c>
      <c r="L202" s="17">
        <f t="shared" si="27"/>
        <v>0</v>
      </c>
      <c r="M202" s="17">
        <v>565140</v>
      </c>
      <c r="N202" s="17">
        <v>565140</v>
      </c>
      <c r="O202" s="16">
        <f t="shared" si="28"/>
        <v>0</v>
      </c>
      <c r="P202" s="8"/>
      <c r="Q202" s="8"/>
    </row>
    <row r="203" spans="1:17" ht="78.75" x14ac:dyDescent="0.25">
      <c r="A203" s="12" t="s">
        <v>321</v>
      </c>
      <c r="B203" s="21" t="s">
        <v>326</v>
      </c>
      <c r="C203" s="17">
        <v>36466.6</v>
      </c>
      <c r="D203" s="17">
        <v>36466.6</v>
      </c>
      <c r="E203" s="17">
        <v>36466.6</v>
      </c>
      <c r="F203" s="17">
        <v>36466.6</v>
      </c>
      <c r="G203" s="17">
        <f t="shared" si="26"/>
        <v>0</v>
      </c>
      <c r="H203" s="17"/>
      <c r="I203" s="17">
        <v>36466.6</v>
      </c>
      <c r="J203" s="17">
        <v>36466.6</v>
      </c>
      <c r="K203" s="17">
        <v>36466.6</v>
      </c>
      <c r="L203" s="17">
        <f t="shared" si="27"/>
        <v>0</v>
      </c>
      <c r="M203" s="17">
        <v>36466.6</v>
      </c>
      <c r="N203" s="17">
        <v>36466.6</v>
      </c>
      <c r="O203" s="16">
        <f t="shared" si="28"/>
        <v>0</v>
      </c>
      <c r="P203" s="8"/>
      <c r="Q203" s="8"/>
    </row>
    <row r="204" spans="1:17" ht="47.25" x14ac:dyDescent="0.25">
      <c r="A204" s="12" t="s">
        <v>327</v>
      </c>
      <c r="B204" s="21" t="s">
        <v>328</v>
      </c>
      <c r="C204" s="17">
        <v>102478</v>
      </c>
      <c r="D204" s="17">
        <v>102478</v>
      </c>
      <c r="E204" s="17">
        <v>102478</v>
      </c>
      <c r="F204" s="17">
        <v>102478</v>
      </c>
      <c r="G204" s="17">
        <f t="shared" si="26"/>
        <v>0</v>
      </c>
      <c r="H204" s="17"/>
      <c r="I204" s="17">
        <v>103869.3</v>
      </c>
      <c r="J204" s="17">
        <v>103869.3</v>
      </c>
      <c r="K204" s="17">
        <v>103869.3</v>
      </c>
      <c r="L204" s="17">
        <f t="shared" si="27"/>
        <v>0</v>
      </c>
      <c r="M204" s="17">
        <v>105083.4</v>
      </c>
      <c r="N204" s="17">
        <v>105083.4</v>
      </c>
      <c r="O204" s="16">
        <f t="shared" si="28"/>
        <v>0</v>
      </c>
      <c r="P204" s="8"/>
      <c r="Q204" s="8"/>
    </row>
    <row r="205" spans="1:17" ht="78.75" x14ac:dyDescent="0.25">
      <c r="A205" s="12" t="s">
        <v>329</v>
      </c>
      <c r="B205" s="21" t="s">
        <v>330</v>
      </c>
      <c r="C205" s="17">
        <v>33588.699999999997</v>
      </c>
      <c r="D205" s="17">
        <v>33588.699999999997</v>
      </c>
      <c r="E205" s="17">
        <v>33588.699999999997</v>
      </c>
      <c r="F205" s="17">
        <v>33588.699999999997</v>
      </c>
      <c r="G205" s="17">
        <f t="shared" si="26"/>
        <v>0</v>
      </c>
      <c r="H205" s="17"/>
      <c r="I205" s="17">
        <v>33588.699999999997</v>
      </c>
      <c r="J205" s="17">
        <v>33588.699999999997</v>
      </c>
      <c r="K205" s="17">
        <v>33588.699999999997</v>
      </c>
      <c r="L205" s="17">
        <f t="shared" si="27"/>
        <v>0</v>
      </c>
      <c r="M205" s="17">
        <v>33588.699999999997</v>
      </c>
      <c r="N205" s="17">
        <v>33588.699999999997</v>
      </c>
      <c r="O205" s="16">
        <f t="shared" si="28"/>
        <v>0</v>
      </c>
      <c r="P205" s="8"/>
      <c r="Q205" s="8"/>
    </row>
    <row r="206" spans="1:17" ht="63" x14ac:dyDescent="0.25">
      <c r="A206" s="12" t="s">
        <v>331</v>
      </c>
      <c r="B206" s="21" t="s">
        <v>332</v>
      </c>
      <c r="C206" s="17">
        <v>53384.9</v>
      </c>
      <c r="D206" s="17">
        <v>53384.9</v>
      </c>
      <c r="E206" s="17">
        <v>53384.9</v>
      </c>
      <c r="F206" s="17">
        <v>53384.9</v>
      </c>
      <c r="G206" s="17">
        <f t="shared" si="26"/>
        <v>0</v>
      </c>
      <c r="H206" s="17"/>
      <c r="I206" s="17">
        <v>52817.4</v>
      </c>
      <c r="J206" s="17">
        <v>52817.4</v>
      </c>
      <c r="K206" s="17">
        <v>52817.4</v>
      </c>
      <c r="L206" s="17">
        <f t="shared" si="27"/>
        <v>0</v>
      </c>
      <c r="M206" s="17">
        <v>52817.4</v>
      </c>
      <c r="N206" s="17">
        <v>52817.4</v>
      </c>
      <c r="O206" s="16">
        <f t="shared" si="28"/>
        <v>0</v>
      </c>
      <c r="P206" s="8"/>
      <c r="Q206" s="8"/>
    </row>
    <row r="207" spans="1:17" ht="63" x14ac:dyDescent="0.25">
      <c r="A207" s="12" t="s">
        <v>333</v>
      </c>
      <c r="B207" s="21" t="s">
        <v>334</v>
      </c>
      <c r="C207" s="17">
        <v>23.4</v>
      </c>
      <c r="D207" s="17">
        <v>23.4</v>
      </c>
      <c r="E207" s="17">
        <v>23.4</v>
      </c>
      <c r="F207" s="17">
        <v>23.4</v>
      </c>
      <c r="G207" s="17">
        <f t="shared" si="26"/>
        <v>0</v>
      </c>
      <c r="H207" s="17"/>
      <c r="I207" s="17">
        <v>138.6</v>
      </c>
      <c r="J207" s="17">
        <v>138.6</v>
      </c>
      <c r="K207" s="17">
        <v>138.6</v>
      </c>
      <c r="L207" s="17">
        <f t="shared" si="27"/>
        <v>0</v>
      </c>
      <c r="M207" s="17">
        <v>9.5</v>
      </c>
      <c r="N207" s="17">
        <v>9.5</v>
      </c>
      <c r="O207" s="16">
        <f t="shared" si="28"/>
        <v>0</v>
      </c>
      <c r="P207" s="8"/>
      <c r="Q207" s="8"/>
    </row>
    <row r="208" spans="1:17" ht="63" x14ac:dyDescent="0.25">
      <c r="A208" s="12" t="s">
        <v>335</v>
      </c>
      <c r="B208" s="21" t="s">
        <v>336</v>
      </c>
      <c r="C208" s="17">
        <v>1880.9</v>
      </c>
      <c r="D208" s="17">
        <v>1880.9</v>
      </c>
      <c r="E208" s="17">
        <v>1880.9</v>
      </c>
      <c r="F208" s="17">
        <v>1880.9</v>
      </c>
      <c r="G208" s="17">
        <f t="shared" ref="G208:G233" si="30">F208-E208</f>
        <v>0</v>
      </c>
      <c r="H208" s="17"/>
      <c r="I208" s="17">
        <v>1880.9</v>
      </c>
      <c r="J208" s="17">
        <v>1880.9</v>
      </c>
      <c r="K208" s="17">
        <v>1880.9</v>
      </c>
      <c r="L208" s="17">
        <f t="shared" ref="L208:L233" si="31">K208-J208</f>
        <v>0</v>
      </c>
      <c r="M208" s="17">
        <v>1880.9</v>
      </c>
      <c r="N208" s="17">
        <v>1880.9</v>
      </c>
      <c r="O208" s="16">
        <f t="shared" si="28"/>
        <v>0</v>
      </c>
      <c r="P208" s="8"/>
      <c r="Q208" s="8"/>
    </row>
    <row r="209" spans="1:17" ht="63" x14ac:dyDescent="0.25">
      <c r="A209" s="12" t="s">
        <v>337</v>
      </c>
      <c r="B209" s="21" t="s">
        <v>338</v>
      </c>
      <c r="C209" s="17">
        <v>15165.1</v>
      </c>
      <c r="D209" s="17">
        <v>15165.1</v>
      </c>
      <c r="E209" s="17">
        <v>15668.5</v>
      </c>
      <c r="F209" s="17">
        <v>15668.5</v>
      </c>
      <c r="G209" s="17">
        <f t="shared" si="30"/>
        <v>0</v>
      </c>
      <c r="H209" s="17"/>
      <c r="I209" s="17">
        <v>15771.7</v>
      </c>
      <c r="J209" s="17">
        <v>15771.7</v>
      </c>
      <c r="K209" s="17">
        <v>15771.7</v>
      </c>
      <c r="L209" s="17">
        <f t="shared" si="31"/>
        <v>0</v>
      </c>
      <c r="M209" s="17">
        <v>16402.599999999999</v>
      </c>
      <c r="N209" s="17">
        <v>16402.599999999999</v>
      </c>
      <c r="O209" s="16">
        <f t="shared" si="28"/>
        <v>0</v>
      </c>
      <c r="P209" s="8"/>
      <c r="Q209" s="8"/>
    </row>
    <row r="210" spans="1:17" ht="31.5" x14ac:dyDescent="0.25">
      <c r="A210" s="12" t="s">
        <v>339</v>
      </c>
      <c r="B210" s="21" t="s">
        <v>340</v>
      </c>
      <c r="C210" s="17">
        <v>100774.6</v>
      </c>
      <c r="D210" s="17">
        <v>100774.6</v>
      </c>
      <c r="E210" s="17">
        <v>100774.6</v>
      </c>
      <c r="F210" s="17">
        <v>100774.6</v>
      </c>
      <c r="G210" s="17">
        <f t="shared" si="30"/>
        <v>0</v>
      </c>
      <c r="H210" s="17"/>
      <c r="I210" s="17">
        <v>100744.3</v>
      </c>
      <c r="J210" s="17">
        <v>100744.3</v>
      </c>
      <c r="K210" s="17">
        <v>100744.3</v>
      </c>
      <c r="L210" s="17">
        <f t="shared" si="31"/>
        <v>0</v>
      </c>
      <c r="M210" s="17">
        <v>100744.3</v>
      </c>
      <c r="N210" s="17">
        <v>100744.3</v>
      </c>
      <c r="O210" s="16">
        <f t="shared" si="28"/>
        <v>0</v>
      </c>
      <c r="P210" s="8"/>
      <c r="Q210" s="8"/>
    </row>
    <row r="211" spans="1:17" ht="63" x14ac:dyDescent="0.25">
      <c r="A211" s="12" t="s">
        <v>341</v>
      </c>
      <c r="B211" s="21" t="s">
        <v>342</v>
      </c>
      <c r="C211" s="17">
        <v>72.599999999999994</v>
      </c>
      <c r="D211" s="17">
        <v>72.599999999999994</v>
      </c>
      <c r="E211" s="17">
        <v>72.599999999999994</v>
      </c>
      <c r="F211" s="17">
        <v>72.599999999999994</v>
      </c>
      <c r="G211" s="17">
        <f t="shared" si="30"/>
        <v>0</v>
      </c>
      <c r="H211" s="17"/>
      <c r="I211" s="17">
        <v>72.599999999999994</v>
      </c>
      <c r="J211" s="17">
        <v>72.599999999999994</v>
      </c>
      <c r="K211" s="17">
        <v>72.599999999999994</v>
      </c>
      <c r="L211" s="17">
        <f t="shared" si="31"/>
        <v>0</v>
      </c>
      <c r="M211" s="17">
        <v>72.599999999999994</v>
      </c>
      <c r="N211" s="17">
        <v>72.599999999999994</v>
      </c>
      <c r="O211" s="16">
        <f t="shared" si="28"/>
        <v>0</v>
      </c>
      <c r="P211" s="8"/>
      <c r="Q211" s="8"/>
    </row>
    <row r="212" spans="1:17" ht="94.5" x14ac:dyDescent="0.25">
      <c r="A212" s="12" t="s">
        <v>343</v>
      </c>
      <c r="B212" s="21" t="s">
        <v>344</v>
      </c>
      <c r="C212" s="17">
        <v>85653.8</v>
      </c>
      <c r="D212" s="17">
        <v>85653.8</v>
      </c>
      <c r="E212" s="17">
        <v>85653.8</v>
      </c>
      <c r="F212" s="17">
        <v>85653.8</v>
      </c>
      <c r="G212" s="17">
        <f t="shared" si="30"/>
        <v>0</v>
      </c>
      <c r="H212" s="17"/>
      <c r="I212" s="17">
        <v>88810.5</v>
      </c>
      <c r="J212" s="17">
        <v>88810.5</v>
      </c>
      <c r="K212" s="17">
        <v>88810.5</v>
      </c>
      <c r="L212" s="17">
        <f t="shared" si="31"/>
        <v>0</v>
      </c>
      <c r="M212" s="17">
        <v>92640</v>
      </c>
      <c r="N212" s="17">
        <v>92640</v>
      </c>
      <c r="O212" s="16">
        <f t="shared" si="28"/>
        <v>0</v>
      </c>
      <c r="P212" s="8"/>
      <c r="Q212" s="8"/>
    </row>
    <row r="213" spans="1:17" ht="47.25" x14ac:dyDescent="0.25">
      <c r="A213" s="12" t="s">
        <v>345</v>
      </c>
      <c r="B213" s="21" t="s">
        <v>346</v>
      </c>
      <c r="C213" s="17">
        <v>25363.1</v>
      </c>
      <c r="D213" s="17">
        <v>17770.5</v>
      </c>
      <c r="E213" s="17">
        <v>17770.5</v>
      </c>
      <c r="F213" s="17">
        <v>17770.5</v>
      </c>
      <c r="G213" s="17">
        <f t="shared" si="30"/>
        <v>0</v>
      </c>
      <c r="H213" s="17"/>
      <c r="I213" s="17">
        <v>26542.7</v>
      </c>
      <c r="J213" s="17">
        <v>16448.2</v>
      </c>
      <c r="K213" s="17">
        <v>16448.2</v>
      </c>
      <c r="L213" s="17">
        <f t="shared" si="31"/>
        <v>0</v>
      </c>
      <c r="M213" s="17">
        <v>28017.3</v>
      </c>
      <c r="N213" s="17">
        <v>16448.2</v>
      </c>
      <c r="O213" s="51">
        <f t="shared" si="28"/>
        <v>-11569.099999999999</v>
      </c>
      <c r="P213" s="8"/>
      <c r="Q213" s="8"/>
    </row>
    <row r="214" spans="1:17" ht="31.5" x14ac:dyDescent="0.25">
      <c r="A214" s="12" t="s">
        <v>347</v>
      </c>
      <c r="B214" s="21" t="s">
        <v>348</v>
      </c>
      <c r="C214" s="17"/>
      <c r="D214" s="17"/>
      <c r="E214" s="17">
        <v>2215.8000000000002</v>
      </c>
      <c r="F214" s="17">
        <v>2215.8000000000002</v>
      </c>
      <c r="G214" s="17">
        <f t="shared" si="30"/>
        <v>0</v>
      </c>
      <c r="H214" s="17"/>
      <c r="I214" s="17"/>
      <c r="J214" s="17"/>
      <c r="K214" s="17"/>
      <c r="L214" s="17">
        <f t="shared" si="31"/>
        <v>0</v>
      </c>
      <c r="M214" s="17"/>
      <c r="N214" s="17"/>
      <c r="O214" s="51"/>
      <c r="P214" s="8"/>
      <c r="Q214" s="8"/>
    </row>
    <row r="215" spans="1:17" ht="31.5" x14ac:dyDescent="0.25">
      <c r="A215" s="12" t="s">
        <v>349</v>
      </c>
      <c r="B215" s="21" t="s">
        <v>350</v>
      </c>
      <c r="C215" s="17">
        <v>4958.3999999999996</v>
      </c>
      <c r="D215" s="17">
        <v>4958.3999999999996</v>
      </c>
      <c r="E215" s="17">
        <v>5543.8</v>
      </c>
      <c r="F215" s="17">
        <v>5543.8</v>
      </c>
      <c r="G215" s="17">
        <f t="shared" si="30"/>
        <v>0</v>
      </c>
      <c r="H215" s="17"/>
      <c r="I215" s="17">
        <v>5109.5</v>
      </c>
      <c r="J215" s="17">
        <v>5109.5</v>
      </c>
      <c r="K215" s="17">
        <v>5109.5</v>
      </c>
      <c r="L215" s="17">
        <f t="shared" si="31"/>
        <v>0</v>
      </c>
      <c r="M215" s="17">
        <v>4176.1000000000004</v>
      </c>
      <c r="N215" s="17">
        <v>4176.1000000000004</v>
      </c>
      <c r="O215" s="16">
        <f t="shared" si="28"/>
        <v>0</v>
      </c>
      <c r="P215" s="8"/>
      <c r="Q215" s="8"/>
    </row>
    <row r="216" spans="1:17" ht="47.25" x14ac:dyDescent="0.25">
      <c r="A216" s="52" t="s">
        <v>351</v>
      </c>
      <c r="B216" s="50" t="s">
        <v>352</v>
      </c>
      <c r="C216" s="17">
        <v>149.6</v>
      </c>
      <c r="D216" s="17">
        <v>149.6</v>
      </c>
      <c r="E216" s="17">
        <v>149.6</v>
      </c>
      <c r="F216" s="17">
        <v>149.6</v>
      </c>
      <c r="G216" s="17">
        <f t="shared" si="30"/>
        <v>0</v>
      </c>
      <c r="H216" s="17"/>
      <c r="I216" s="17">
        <v>149.6</v>
      </c>
      <c r="J216" s="17">
        <v>149.6</v>
      </c>
      <c r="K216" s="17">
        <v>149.6</v>
      </c>
      <c r="L216" s="17">
        <f t="shared" si="31"/>
        <v>0</v>
      </c>
      <c r="M216" s="17">
        <v>149.6</v>
      </c>
      <c r="N216" s="17">
        <v>149.6</v>
      </c>
      <c r="O216" s="16">
        <f t="shared" si="28"/>
        <v>0</v>
      </c>
      <c r="P216" s="8"/>
      <c r="Q216" s="8"/>
    </row>
    <row r="217" spans="1:17" x14ac:dyDescent="0.25">
      <c r="A217" s="14" t="s">
        <v>353</v>
      </c>
      <c r="B217" s="15" t="s">
        <v>354</v>
      </c>
      <c r="C217" s="16">
        <f>SUM(C218:C225)</f>
        <v>78862.600000000006</v>
      </c>
      <c r="D217" s="16">
        <f>SUM(D218:D225)</f>
        <v>78862.600000000006</v>
      </c>
      <c r="E217" s="16">
        <f>SUM(E218:E225)</f>
        <v>82933.200000000012</v>
      </c>
      <c r="F217" s="16">
        <f>SUM(F218:F225)</f>
        <v>83750.000000000015</v>
      </c>
      <c r="G217" s="16">
        <f t="shared" si="30"/>
        <v>816.80000000000291</v>
      </c>
      <c r="H217" s="16"/>
      <c r="I217" s="16">
        <f t="shared" ref="I217:N217" si="32">SUM(I218:I225)</f>
        <v>77464.7</v>
      </c>
      <c r="J217" s="16">
        <f t="shared" si="32"/>
        <v>77464.7</v>
      </c>
      <c r="K217" s="16">
        <f t="shared" si="32"/>
        <v>77464.7</v>
      </c>
      <c r="L217" s="17">
        <f t="shared" si="31"/>
        <v>0</v>
      </c>
      <c r="M217" s="16">
        <f t="shared" si="32"/>
        <v>77914.7</v>
      </c>
      <c r="N217" s="16">
        <f t="shared" si="32"/>
        <v>77914.7</v>
      </c>
      <c r="O217" s="16">
        <f t="shared" ref="O217" si="33">SUM(O218:O225)</f>
        <v>0</v>
      </c>
      <c r="P217" s="8"/>
      <c r="Q217" s="8"/>
    </row>
    <row r="218" spans="1:17" ht="63" x14ac:dyDescent="0.25">
      <c r="A218" s="39" t="s">
        <v>355</v>
      </c>
      <c r="B218" s="41" t="s">
        <v>356</v>
      </c>
      <c r="C218" s="17">
        <v>0</v>
      </c>
      <c r="D218" s="17">
        <v>78734.600000000006</v>
      </c>
      <c r="E218" s="17">
        <v>78428.600000000006</v>
      </c>
      <c r="F218" s="17">
        <v>78428.600000000006</v>
      </c>
      <c r="G218" s="17">
        <f t="shared" si="30"/>
        <v>0</v>
      </c>
      <c r="H218" s="17"/>
      <c r="I218" s="17">
        <v>0</v>
      </c>
      <c r="J218" s="17">
        <v>77464.7</v>
      </c>
      <c r="K218" s="17">
        <v>77464.7</v>
      </c>
      <c r="L218" s="17">
        <f t="shared" si="31"/>
        <v>0</v>
      </c>
      <c r="M218" s="17">
        <v>0</v>
      </c>
      <c r="N218" s="17">
        <v>77464.7</v>
      </c>
      <c r="O218" s="53">
        <f t="shared" si="28"/>
        <v>77464.7</v>
      </c>
      <c r="P218" s="8"/>
      <c r="Q218" s="8"/>
    </row>
    <row r="219" spans="1:17" ht="47.25" x14ac:dyDescent="0.25">
      <c r="A219" s="12" t="s">
        <v>357</v>
      </c>
      <c r="B219" s="41" t="s">
        <v>358</v>
      </c>
      <c r="C219" s="17">
        <v>0</v>
      </c>
      <c r="D219" s="17">
        <v>0</v>
      </c>
      <c r="E219" s="17">
        <v>4376.6000000000004</v>
      </c>
      <c r="F219" s="17">
        <v>4376.6000000000004</v>
      </c>
      <c r="G219" s="17">
        <f t="shared" si="30"/>
        <v>0</v>
      </c>
      <c r="H219" s="17"/>
      <c r="I219" s="17"/>
      <c r="J219" s="17"/>
      <c r="K219" s="17"/>
      <c r="L219" s="17">
        <f t="shared" si="31"/>
        <v>0</v>
      </c>
      <c r="M219" s="17"/>
      <c r="N219" s="17"/>
      <c r="O219" s="53"/>
      <c r="P219" s="8"/>
      <c r="Q219" s="8"/>
    </row>
    <row r="220" spans="1:17" ht="49.9" customHeight="1" x14ac:dyDescent="0.25">
      <c r="A220" s="12" t="s">
        <v>357</v>
      </c>
      <c r="B220" s="41" t="s">
        <v>359</v>
      </c>
      <c r="C220" s="17">
        <v>0</v>
      </c>
      <c r="D220" s="17">
        <v>0</v>
      </c>
      <c r="E220" s="17">
        <v>0</v>
      </c>
      <c r="F220" s="17">
        <v>744</v>
      </c>
      <c r="G220" s="17">
        <f t="shared" si="30"/>
        <v>744</v>
      </c>
      <c r="H220" s="17" t="s">
        <v>222</v>
      </c>
      <c r="I220" s="17"/>
      <c r="J220" s="17"/>
      <c r="K220" s="17"/>
      <c r="L220" s="17"/>
      <c r="M220" s="17"/>
      <c r="N220" s="17"/>
      <c r="O220" s="17"/>
      <c r="P220" s="8"/>
      <c r="Q220" s="8"/>
    </row>
    <row r="221" spans="1:17" ht="49.9" customHeight="1" x14ac:dyDescent="0.25">
      <c r="A221" s="12" t="s">
        <v>357</v>
      </c>
      <c r="B221" s="41" t="s">
        <v>360</v>
      </c>
      <c r="C221" s="17">
        <v>0</v>
      </c>
      <c r="D221" s="17">
        <v>0</v>
      </c>
      <c r="E221" s="17">
        <v>0</v>
      </c>
      <c r="F221" s="49">
        <v>0</v>
      </c>
      <c r="G221" s="49">
        <f t="shared" si="30"/>
        <v>0</v>
      </c>
      <c r="H221" s="17"/>
      <c r="I221" s="17"/>
      <c r="J221" s="17"/>
      <c r="K221" s="17"/>
      <c r="L221" s="17"/>
      <c r="M221" s="17"/>
      <c r="N221" s="17"/>
      <c r="O221" s="17"/>
      <c r="P221" s="8"/>
      <c r="Q221" s="8"/>
    </row>
    <row r="222" spans="1:17" ht="49.9" customHeight="1" x14ac:dyDescent="0.25">
      <c r="A222" s="12" t="s">
        <v>357</v>
      </c>
      <c r="B222" s="41" t="s">
        <v>361</v>
      </c>
      <c r="C222" s="17">
        <v>0</v>
      </c>
      <c r="D222" s="17">
        <v>0</v>
      </c>
      <c r="E222" s="17">
        <v>0</v>
      </c>
      <c r="F222" s="49">
        <v>72.8</v>
      </c>
      <c r="G222" s="49">
        <f t="shared" si="30"/>
        <v>72.8</v>
      </c>
      <c r="H222" s="17" t="s">
        <v>222</v>
      </c>
      <c r="I222" s="17"/>
      <c r="J222" s="17"/>
      <c r="K222" s="17"/>
      <c r="L222" s="17"/>
      <c r="M222" s="17"/>
      <c r="N222" s="17"/>
      <c r="O222" s="17"/>
      <c r="P222" s="8"/>
      <c r="Q222" s="8"/>
    </row>
    <row r="223" spans="1:17" ht="78.75" x14ac:dyDescent="0.25">
      <c r="A223" s="12" t="s">
        <v>362</v>
      </c>
      <c r="B223" s="50" t="s">
        <v>363</v>
      </c>
      <c r="C223" s="17">
        <v>128</v>
      </c>
      <c r="D223" s="17">
        <v>128</v>
      </c>
      <c r="E223" s="17">
        <v>128</v>
      </c>
      <c r="F223" s="17">
        <v>128</v>
      </c>
      <c r="G223" s="17">
        <f t="shared" si="30"/>
        <v>0</v>
      </c>
      <c r="H223" s="17"/>
      <c r="I223" s="17">
        <v>0</v>
      </c>
      <c r="J223" s="17">
        <v>0</v>
      </c>
      <c r="K223" s="17">
        <v>0</v>
      </c>
      <c r="L223" s="17">
        <f t="shared" si="31"/>
        <v>0</v>
      </c>
      <c r="M223" s="17">
        <v>350</v>
      </c>
      <c r="N223" s="17">
        <v>350</v>
      </c>
      <c r="O223" s="16">
        <f t="shared" si="28"/>
        <v>0</v>
      </c>
      <c r="P223" s="8"/>
      <c r="Q223" s="8"/>
    </row>
    <row r="224" spans="1:17" ht="78.75" x14ac:dyDescent="0.25">
      <c r="A224" s="12" t="s">
        <v>362</v>
      </c>
      <c r="B224" s="50" t="s">
        <v>364</v>
      </c>
      <c r="C224" s="17">
        <v>0</v>
      </c>
      <c r="D224" s="17">
        <v>0</v>
      </c>
      <c r="E224" s="17">
        <v>0</v>
      </c>
      <c r="F224" s="17">
        <v>0</v>
      </c>
      <c r="G224" s="17">
        <f t="shared" si="30"/>
        <v>0</v>
      </c>
      <c r="H224" s="17"/>
      <c r="I224" s="17">
        <v>0</v>
      </c>
      <c r="J224" s="17">
        <v>0</v>
      </c>
      <c r="K224" s="17">
        <v>0</v>
      </c>
      <c r="L224" s="17">
        <f t="shared" si="31"/>
        <v>0</v>
      </c>
      <c r="M224" s="17">
        <v>100</v>
      </c>
      <c r="N224" s="17">
        <v>100</v>
      </c>
      <c r="O224" s="16">
        <f t="shared" si="28"/>
        <v>0</v>
      </c>
      <c r="P224" s="8"/>
      <c r="Q224" s="8"/>
    </row>
    <row r="225" spans="1:25" ht="114" customHeight="1" x14ac:dyDescent="0.25">
      <c r="A225" s="12" t="s">
        <v>365</v>
      </c>
      <c r="B225" s="50" t="s">
        <v>366</v>
      </c>
      <c r="C225" s="17">
        <v>78734.600000000006</v>
      </c>
      <c r="D225" s="17">
        <v>0</v>
      </c>
      <c r="E225" s="17">
        <v>0</v>
      </c>
      <c r="F225" s="17">
        <v>0</v>
      </c>
      <c r="G225" s="17">
        <f t="shared" si="30"/>
        <v>0</v>
      </c>
      <c r="H225" s="17"/>
      <c r="I225" s="17">
        <v>77464.7</v>
      </c>
      <c r="J225" s="17">
        <v>0</v>
      </c>
      <c r="K225" s="17">
        <v>0</v>
      </c>
      <c r="L225" s="17">
        <f t="shared" si="31"/>
        <v>0</v>
      </c>
      <c r="M225" s="17">
        <v>77464.7</v>
      </c>
      <c r="N225" s="17">
        <v>0</v>
      </c>
      <c r="O225" s="16">
        <f t="shared" si="28"/>
        <v>-77464.7</v>
      </c>
      <c r="P225" s="8"/>
      <c r="Q225" s="8"/>
    </row>
    <row r="226" spans="1:25" ht="31.5" x14ac:dyDescent="0.25">
      <c r="A226" s="14" t="s">
        <v>367</v>
      </c>
      <c r="B226" s="15" t="s">
        <v>368</v>
      </c>
      <c r="C226" s="16">
        <f>C227</f>
        <v>0</v>
      </c>
      <c r="D226" s="16">
        <f>D227</f>
        <v>30</v>
      </c>
      <c r="E226" s="16">
        <f>E227+E228</f>
        <v>30</v>
      </c>
      <c r="F226" s="16">
        <f>F227+F228</f>
        <v>55</v>
      </c>
      <c r="G226" s="16">
        <f t="shared" si="30"/>
        <v>25</v>
      </c>
      <c r="H226" s="16"/>
      <c r="I226" s="16">
        <v>0</v>
      </c>
      <c r="J226" s="16">
        <v>0</v>
      </c>
      <c r="K226" s="16">
        <v>0</v>
      </c>
      <c r="L226" s="17">
        <f t="shared" si="31"/>
        <v>0</v>
      </c>
      <c r="M226" s="16">
        <v>0</v>
      </c>
      <c r="N226" s="16">
        <v>0</v>
      </c>
      <c r="O226" s="16">
        <f t="shared" si="28"/>
        <v>0</v>
      </c>
      <c r="P226" s="8"/>
      <c r="Q226" s="8"/>
    </row>
    <row r="227" spans="1:25" ht="63" x14ac:dyDescent="0.25">
      <c r="A227" s="12" t="s">
        <v>369</v>
      </c>
      <c r="B227" s="21" t="s">
        <v>370</v>
      </c>
      <c r="C227" s="17">
        <v>0</v>
      </c>
      <c r="D227" s="17">
        <v>30</v>
      </c>
      <c r="E227" s="17">
        <v>30</v>
      </c>
      <c r="F227" s="17">
        <v>45</v>
      </c>
      <c r="G227" s="17">
        <f t="shared" si="30"/>
        <v>15</v>
      </c>
      <c r="H227" s="36" t="s">
        <v>371</v>
      </c>
      <c r="I227" s="16"/>
      <c r="J227" s="16"/>
      <c r="K227" s="16"/>
      <c r="L227" s="17">
        <f t="shared" si="31"/>
        <v>0</v>
      </c>
      <c r="M227" s="16"/>
      <c r="N227" s="16"/>
      <c r="O227" s="16"/>
      <c r="P227" s="8"/>
      <c r="Q227" s="8"/>
    </row>
    <row r="228" spans="1:25" ht="63" x14ac:dyDescent="0.25">
      <c r="A228" s="12" t="s">
        <v>372</v>
      </c>
      <c r="B228" s="21" t="s">
        <v>370</v>
      </c>
      <c r="C228" s="17">
        <v>0</v>
      </c>
      <c r="D228" s="17">
        <v>0</v>
      </c>
      <c r="E228" s="17">
        <v>0</v>
      </c>
      <c r="F228" s="17">
        <v>10</v>
      </c>
      <c r="G228" s="17">
        <f t="shared" si="30"/>
        <v>10</v>
      </c>
      <c r="H228" s="36" t="s">
        <v>373</v>
      </c>
      <c r="I228" s="16"/>
      <c r="J228" s="16"/>
      <c r="K228" s="16"/>
      <c r="L228" s="17"/>
      <c r="M228" s="16"/>
      <c r="N228" s="16"/>
      <c r="O228" s="16"/>
      <c r="P228" s="8"/>
      <c r="Q228" s="8"/>
    </row>
    <row r="229" spans="1:25" x14ac:dyDescent="0.25">
      <c r="A229" s="14" t="s">
        <v>374</v>
      </c>
      <c r="B229" s="15" t="s">
        <v>375</v>
      </c>
      <c r="C229" s="35">
        <f>SUM(C230:C231)</f>
        <v>0</v>
      </c>
      <c r="D229" s="35">
        <f>SUM(D230:D231)</f>
        <v>3</v>
      </c>
      <c r="E229" s="35">
        <f>SUM(E230:E231)</f>
        <v>6</v>
      </c>
      <c r="F229" s="35">
        <f>SUM(F230:F231)</f>
        <v>6</v>
      </c>
      <c r="G229" s="16">
        <f t="shared" si="30"/>
        <v>0</v>
      </c>
      <c r="H229" s="35"/>
      <c r="I229" s="35">
        <v>0</v>
      </c>
      <c r="J229" s="35">
        <v>0</v>
      </c>
      <c r="K229" s="35">
        <v>0</v>
      </c>
      <c r="L229" s="17">
        <f t="shared" si="31"/>
        <v>0</v>
      </c>
      <c r="M229" s="35">
        <v>0</v>
      </c>
      <c r="N229" s="35">
        <v>0</v>
      </c>
      <c r="O229" s="16">
        <f t="shared" si="28"/>
        <v>0</v>
      </c>
      <c r="P229" s="8"/>
      <c r="Q229" s="8"/>
    </row>
    <row r="230" spans="1:25" ht="47.25" x14ac:dyDescent="0.25">
      <c r="A230" s="22" t="s">
        <v>376</v>
      </c>
      <c r="B230" s="21" t="s">
        <v>377</v>
      </c>
      <c r="C230" s="36">
        <v>0</v>
      </c>
      <c r="D230" s="36">
        <v>0</v>
      </c>
      <c r="E230" s="36">
        <v>3</v>
      </c>
      <c r="F230" s="36">
        <v>3</v>
      </c>
      <c r="G230" s="17">
        <f t="shared" si="30"/>
        <v>0</v>
      </c>
      <c r="H230" s="35"/>
      <c r="I230" s="35"/>
      <c r="J230" s="35"/>
      <c r="K230" s="35"/>
      <c r="L230" s="17">
        <f t="shared" si="31"/>
        <v>0</v>
      </c>
      <c r="M230" s="35"/>
      <c r="N230" s="35"/>
      <c r="O230" s="16"/>
      <c r="P230" s="8"/>
      <c r="Q230" s="8"/>
    </row>
    <row r="231" spans="1:25" ht="47.25" x14ac:dyDescent="0.25">
      <c r="A231" s="22" t="s">
        <v>378</v>
      </c>
      <c r="B231" s="21" t="s">
        <v>377</v>
      </c>
      <c r="C231" s="36">
        <v>0</v>
      </c>
      <c r="D231" s="36">
        <v>3</v>
      </c>
      <c r="E231" s="36">
        <v>3</v>
      </c>
      <c r="F231" s="36">
        <v>3</v>
      </c>
      <c r="G231" s="17">
        <f t="shared" si="30"/>
        <v>0</v>
      </c>
      <c r="H231" s="36"/>
      <c r="I231" s="35"/>
      <c r="J231" s="35"/>
      <c r="K231" s="35"/>
      <c r="L231" s="17">
        <f t="shared" si="31"/>
        <v>0</v>
      </c>
      <c r="M231" s="35"/>
      <c r="N231" s="35"/>
      <c r="O231" s="16"/>
      <c r="P231" s="8"/>
      <c r="Q231" s="8"/>
    </row>
    <row r="232" spans="1:25" x14ac:dyDescent="0.25">
      <c r="A232" s="14" t="s">
        <v>379</v>
      </c>
      <c r="B232" s="15" t="s">
        <v>380</v>
      </c>
      <c r="C232" s="16">
        <f>C122+C226+C229</f>
        <v>3837289.8000000003</v>
      </c>
      <c r="D232" s="16">
        <f>D122+D226+D229</f>
        <v>3834322.8000000003</v>
      </c>
      <c r="E232" s="16">
        <f>E122+E226+E229</f>
        <v>3813551.6999999993</v>
      </c>
      <c r="F232" s="16">
        <f>F122+F226+F229</f>
        <v>3823751.459999999</v>
      </c>
      <c r="G232" s="16">
        <f t="shared" si="30"/>
        <v>10199.759999999776</v>
      </c>
      <c r="H232" s="16"/>
      <c r="I232" s="16">
        <f>I122+I226+I229</f>
        <v>4468890</v>
      </c>
      <c r="J232" s="16">
        <f>J122+J226+J229</f>
        <v>4465890</v>
      </c>
      <c r="K232" s="16">
        <f>K122+K226+K229</f>
        <v>4453571.3</v>
      </c>
      <c r="L232" s="16">
        <f t="shared" si="31"/>
        <v>-12318.700000000186</v>
      </c>
      <c r="M232" s="16">
        <f>M122+M226+M229</f>
        <v>3923853.8000000003</v>
      </c>
      <c r="N232" s="16">
        <f>N122+N226+N229</f>
        <v>3920853.8000000003</v>
      </c>
      <c r="O232" s="16">
        <f t="shared" si="28"/>
        <v>-3000</v>
      </c>
      <c r="P232" s="8"/>
      <c r="Q232" s="8"/>
    </row>
    <row r="233" spans="1:25" x14ac:dyDescent="0.25">
      <c r="A233" s="54" t="s">
        <v>381</v>
      </c>
      <c r="B233" s="54"/>
      <c r="C233" s="16">
        <f>C232+C121</f>
        <v>5574819.4000000004</v>
      </c>
      <c r="D233" s="16">
        <f>D232+D121</f>
        <v>5571852.4000000004</v>
      </c>
      <c r="E233" s="16">
        <f>E232+E121</f>
        <v>5607731.3999999994</v>
      </c>
      <c r="F233" s="16">
        <f>F232+F121</f>
        <v>5663569.5599999996</v>
      </c>
      <c r="G233" s="16">
        <f t="shared" si="30"/>
        <v>55838.160000000149</v>
      </c>
      <c r="H233" s="16"/>
      <c r="I233" s="16">
        <f>I232+I121</f>
        <v>6256765.7000000002</v>
      </c>
      <c r="J233" s="16">
        <f>J232+J121</f>
        <v>6253765.7000000002</v>
      </c>
      <c r="K233" s="16">
        <f>K232+K121</f>
        <v>6241447</v>
      </c>
      <c r="L233" s="16">
        <f t="shared" si="31"/>
        <v>-12318.700000000186</v>
      </c>
      <c r="M233" s="16">
        <f>M232+M121</f>
        <v>5827990.2000000002</v>
      </c>
      <c r="N233" s="16">
        <f>N232+N121</f>
        <v>5824990.2000000002</v>
      </c>
      <c r="O233" s="16">
        <f t="shared" si="28"/>
        <v>-3000</v>
      </c>
      <c r="P233" s="8"/>
      <c r="Q233" s="8"/>
    </row>
    <row r="234" spans="1:25" s="55" customFormat="1" ht="21.75" customHeight="1" x14ac:dyDescent="0.25">
      <c r="A234" s="60"/>
      <c r="B234" s="60"/>
      <c r="C234" s="60"/>
      <c r="D234" s="60"/>
      <c r="E234" s="60"/>
      <c r="F234" s="60"/>
      <c r="G234" s="60"/>
      <c r="H234" s="60"/>
      <c r="I234" s="18"/>
      <c r="J234" s="18"/>
      <c r="K234" s="18"/>
      <c r="L234" s="18"/>
      <c r="M234" s="18"/>
      <c r="N234" s="18"/>
      <c r="O234" s="18"/>
      <c r="P234" s="18"/>
      <c r="Q234" s="18"/>
      <c r="R234" s="18"/>
      <c r="S234" s="18"/>
      <c r="T234" s="18"/>
      <c r="U234" s="18"/>
      <c r="V234" s="18"/>
    </row>
    <row r="235" spans="1:25" s="55" customFormat="1" x14ac:dyDescent="0.25">
      <c r="A235" s="60"/>
      <c r="B235" s="60"/>
      <c r="C235" s="60"/>
      <c r="D235" s="60"/>
      <c r="E235" s="60"/>
      <c r="F235" s="60"/>
      <c r="G235" s="60"/>
      <c r="H235" s="60"/>
      <c r="I235" s="18"/>
      <c r="J235" s="18"/>
      <c r="K235" s="18"/>
      <c r="L235" s="18"/>
      <c r="M235" s="18"/>
      <c r="N235" s="18"/>
      <c r="O235" s="18"/>
      <c r="P235" s="18"/>
      <c r="Q235" s="18"/>
      <c r="R235" s="18"/>
      <c r="S235" s="18"/>
      <c r="T235" s="18"/>
      <c r="U235" s="18"/>
      <c r="V235" s="18"/>
      <c r="W235" s="18"/>
      <c r="X235" s="18"/>
      <c r="Y235" s="18"/>
    </row>
    <row r="236" spans="1:25" s="55" customFormat="1" x14ac:dyDescent="0.25">
      <c r="A236" s="8"/>
      <c r="B236" s="56"/>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sheetData>
  <mergeCells count="7">
    <mergeCell ref="A234:H235"/>
    <mergeCell ref="J1:M1"/>
    <mergeCell ref="A3:N4"/>
    <mergeCell ref="M6:N6"/>
    <mergeCell ref="A10:A11"/>
    <mergeCell ref="A120:B120"/>
    <mergeCell ref="A5:N5"/>
  </mergeCells>
  <hyperlinks>
    <hyperlink ref="B92"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7" r:id="rId3" display="consultantplus://offline/ref=D42EAC7BD398020209D35F6AF6672FBA6F13F77B84F225875A8095FA102A9B2D8E358CD609751112B9E7A4869E64DFF883BAA8D38BAB06D8YDV9M"/>
    <hyperlink ref="B88" r:id="rId4" display="consultantplus://offline/ref=D42EAC7BD398020209D35F6AF6672FBA6F13F77B84F225875A8095FA102A9B2D8E358CD609751112B9E7A4869E64DFF883BAA8D38BAB06D8YDV9M"/>
    <hyperlink ref="B96" r:id="rId5" display="consultantplus://offline/ref=64FC3C9F96C0230A0CECA4E56C028B5E86A06F799E50F1FABBE4A6CFAC6E9A2AB2A69A82FE33DE9CACC0441FC29EF02FFBFA7ABCF960A970JDh7G"/>
  </hyperlinks>
  <pageMargins left="0.31496062992125984" right="0" top="0.43307086614173229" bottom="0.15748031496062992" header="0.31496062992125984" footer="0.15748031496062992"/>
  <pageSetup paperSize="9" scale="75" orientation="landscape" r:id="rId6"/>
  <colBreaks count="1" manualBreakCount="1">
    <brk id="14" max="1048575" man="1"/>
  </col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уточн.дох.август</vt:lpstr>
      <vt:lpstr>уточн.дох.август!Заголовки_для_печати</vt:lpstr>
      <vt:lpstr>уточн.дох.август!Область_печати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2021-08-12T10:31:49Z</cp:lastPrinted>
  <dcterms:created xsi:type="dcterms:W3CDTF">2021-08-09T05:02:13Z</dcterms:created>
  <dcterms:modified xsi:type="dcterms:W3CDTF">2021-08-12T13:08:05Z</dcterms:modified>
</cp:coreProperties>
</file>