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9525"/>
  </bookViews>
  <sheets>
    <sheet name="уточ. дох. октябрь" sheetId="1" r:id="rId1"/>
  </sheets>
  <definedNames>
    <definedName name="_xlnm._FilterDatabase" localSheetId="0" hidden="1">'уточ. дох. октябрь'!$A$1:$IY$237</definedName>
    <definedName name="_xlnm.Print_Titles" localSheetId="0">'уточ. дох. октябрь'!$4:$4</definedName>
    <definedName name="_xlnm.Print_Area" localSheetId="0">'уточ. дох. октябрь'!$A$1:$S$240</definedName>
  </definedNames>
  <calcPr calcId="145621"/>
</workbook>
</file>

<file path=xl/calcChain.xml><?xml version="1.0" encoding="utf-8"?>
<calcChain xmlns="http://schemas.openxmlformats.org/spreadsheetml/2006/main">
  <c r="S238" i="1" l="1"/>
  <c r="M238" i="1"/>
  <c r="F238" i="1"/>
  <c r="S237" i="1"/>
  <c r="M237" i="1"/>
  <c r="F237" i="1"/>
  <c r="S236" i="1"/>
  <c r="M236" i="1"/>
  <c r="E236" i="1"/>
  <c r="D236" i="1"/>
  <c r="C236" i="1"/>
  <c r="S235" i="1"/>
  <c r="M235" i="1"/>
  <c r="F235" i="1"/>
  <c r="F242" i="1" s="1"/>
  <c r="S234" i="1"/>
  <c r="M234" i="1"/>
  <c r="E234" i="1"/>
  <c r="D234" i="1"/>
  <c r="C234" i="1"/>
  <c r="S233" i="1"/>
  <c r="M233" i="1"/>
  <c r="S232" i="1"/>
  <c r="M232" i="1"/>
  <c r="F232" i="1"/>
  <c r="S231" i="1"/>
  <c r="M231" i="1"/>
  <c r="F231" i="1"/>
  <c r="F230" i="1"/>
  <c r="S229" i="1"/>
  <c r="M229" i="1"/>
  <c r="F229" i="1"/>
  <c r="F227" i="1" s="1"/>
  <c r="F228" i="1"/>
  <c r="R227" i="1"/>
  <c r="Q227" i="1"/>
  <c r="P227" i="1"/>
  <c r="O227" i="1"/>
  <c r="N227" i="1"/>
  <c r="L227" i="1"/>
  <c r="M227" i="1" s="1"/>
  <c r="K227" i="1"/>
  <c r="J227" i="1"/>
  <c r="I227" i="1"/>
  <c r="H227" i="1"/>
  <c r="G227" i="1"/>
  <c r="E227" i="1"/>
  <c r="D227" i="1"/>
  <c r="C227" i="1"/>
  <c r="S226" i="1"/>
  <c r="M226" i="1"/>
  <c r="F226" i="1"/>
  <c r="F225" i="1"/>
  <c r="S224" i="1"/>
  <c r="M224" i="1"/>
  <c r="F224" i="1"/>
  <c r="S223" i="1"/>
  <c r="M223" i="1"/>
  <c r="F223" i="1"/>
  <c r="F222" i="1"/>
  <c r="S221" i="1"/>
  <c r="M221" i="1"/>
  <c r="F221" i="1"/>
  <c r="S220" i="1"/>
  <c r="M220" i="1"/>
  <c r="F220" i="1"/>
  <c r="S219" i="1"/>
  <c r="M219" i="1"/>
  <c r="F219" i="1"/>
  <c r="S218" i="1"/>
  <c r="M218" i="1"/>
  <c r="F218" i="1"/>
  <c r="S217" i="1"/>
  <c r="M217" i="1"/>
  <c r="F217" i="1"/>
  <c r="S216" i="1"/>
  <c r="M216" i="1"/>
  <c r="F216" i="1"/>
  <c r="S215" i="1"/>
  <c r="M215" i="1"/>
  <c r="F215" i="1"/>
  <c r="S214" i="1"/>
  <c r="M214" i="1"/>
  <c r="F214" i="1"/>
  <c r="S213" i="1"/>
  <c r="M213" i="1"/>
  <c r="F213" i="1"/>
  <c r="S212" i="1"/>
  <c r="M212" i="1"/>
  <c r="F212" i="1"/>
  <c r="S211" i="1"/>
  <c r="M211" i="1"/>
  <c r="F211" i="1"/>
  <c r="S210" i="1"/>
  <c r="M210" i="1"/>
  <c r="F210" i="1"/>
  <c r="S209" i="1"/>
  <c r="M209" i="1"/>
  <c r="F209" i="1"/>
  <c r="S208" i="1"/>
  <c r="M208" i="1"/>
  <c r="F208" i="1"/>
  <c r="S207" i="1"/>
  <c r="M207" i="1"/>
  <c r="F207" i="1"/>
  <c r="S206" i="1"/>
  <c r="M206" i="1"/>
  <c r="F206" i="1"/>
  <c r="S205" i="1"/>
  <c r="M205" i="1"/>
  <c r="F205" i="1"/>
  <c r="S204" i="1"/>
  <c r="M204" i="1"/>
  <c r="F204" i="1"/>
  <c r="S203" i="1"/>
  <c r="M203" i="1"/>
  <c r="F203" i="1"/>
  <c r="S202" i="1"/>
  <c r="M202" i="1"/>
  <c r="F202" i="1"/>
  <c r="S201" i="1"/>
  <c r="M201" i="1"/>
  <c r="F201" i="1"/>
  <c r="S200" i="1"/>
  <c r="M200" i="1"/>
  <c r="F200" i="1"/>
  <c r="S199" i="1"/>
  <c r="M199" i="1"/>
  <c r="F199" i="1"/>
  <c r="S198" i="1"/>
  <c r="M198" i="1"/>
  <c r="F198" i="1"/>
  <c r="S197" i="1"/>
  <c r="M197" i="1"/>
  <c r="F197" i="1"/>
  <c r="S196" i="1"/>
  <c r="M196" i="1"/>
  <c r="F196" i="1"/>
  <c r="S195" i="1"/>
  <c r="M195" i="1"/>
  <c r="F195" i="1"/>
  <c r="S194" i="1"/>
  <c r="M194" i="1"/>
  <c r="F194" i="1"/>
  <c r="S193" i="1"/>
  <c r="M193" i="1"/>
  <c r="F193" i="1"/>
  <c r="S192" i="1"/>
  <c r="M192" i="1"/>
  <c r="F192" i="1"/>
  <c r="S191" i="1"/>
  <c r="M191" i="1"/>
  <c r="F191" i="1"/>
  <c r="S190" i="1"/>
  <c r="M190" i="1"/>
  <c r="F190" i="1"/>
  <c r="S189" i="1"/>
  <c r="M189" i="1"/>
  <c r="F189" i="1"/>
  <c r="S188" i="1"/>
  <c r="M188" i="1"/>
  <c r="F188" i="1"/>
  <c r="S187" i="1"/>
  <c r="M187" i="1"/>
  <c r="F187" i="1"/>
  <c r="S186" i="1"/>
  <c r="M186" i="1"/>
  <c r="F186" i="1"/>
  <c r="S185" i="1"/>
  <c r="M185" i="1"/>
  <c r="F185" i="1"/>
  <c r="S184" i="1"/>
  <c r="M184" i="1"/>
  <c r="F184" i="1"/>
  <c r="R183" i="1"/>
  <c r="Q183" i="1"/>
  <c r="P183" i="1"/>
  <c r="O183" i="1"/>
  <c r="L183" i="1"/>
  <c r="K183" i="1"/>
  <c r="J183" i="1"/>
  <c r="I183" i="1"/>
  <c r="H183" i="1"/>
  <c r="F183" i="1"/>
  <c r="E183" i="1"/>
  <c r="D183" i="1"/>
  <c r="C183" i="1"/>
  <c r="S182" i="1"/>
  <c r="M182" i="1"/>
  <c r="F182" i="1"/>
  <c r="S181" i="1"/>
  <c r="M181" i="1"/>
  <c r="F181" i="1"/>
  <c r="S180" i="1"/>
  <c r="M180" i="1"/>
  <c r="F180" i="1"/>
  <c r="S179" i="1"/>
  <c r="M179" i="1"/>
  <c r="F179" i="1"/>
  <c r="S178" i="1"/>
  <c r="M178" i="1"/>
  <c r="F178" i="1"/>
  <c r="S177" i="1"/>
  <c r="M177" i="1"/>
  <c r="F177" i="1"/>
  <c r="S176" i="1"/>
  <c r="M176" i="1"/>
  <c r="F176" i="1"/>
  <c r="S175" i="1"/>
  <c r="M175" i="1"/>
  <c r="F175" i="1"/>
  <c r="S174" i="1"/>
  <c r="M174" i="1"/>
  <c r="F174" i="1"/>
  <c r="S173" i="1"/>
  <c r="M173" i="1"/>
  <c r="F173" i="1"/>
  <c r="S172" i="1"/>
  <c r="M172" i="1"/>
  <c r="F172" i="1"/>
  <c r="S171" i="1"/>
  <c r="M171" i="1"/>
  <c r="F171" i="1"/>
  <c r="S170" i="1"/>
  <c r="M170" i="1"/>
  <c r="F170" i="1"/>
  <c r="S169" i="1"/>
  <c r="M169" i="1"/>
  <c r="F169" i="1"/>
  <c r="S168" i="1"/>
  <c r="M168" i="1"/>
  <c r="F168" i="1"/>
  <c r="S167" i="1"/>
  <c r="M167" i="1"/>
  <c r="F167" i="1"/>
  <c r="S166" i="1"/>
  <c r="M166" i="1"/>
  <c r="F166" i="1"/>
  <c r="S165" i="1"/>
  <c r="M165" i="1"/>
  <c r="F165" i="1"/>
  <c r="S164" i="1"/>
  <c r="M164" i="1"/>
  <c r="F164" i="1"/>
  <c r="S163" i="1"/>
  <c r="M163" i="1"/>
  <c r="F163" i="1"/>
  <c r="S162" i="1"/>
  <c r="M162" i="1"/>
  <c r="F162" i="1"/>
  <c r="S161" i="1"/>
  <c r="M161" i="1"/>
  <c r="F161" i="1"/>
  <c r="S160" i="1"/>
  <c r="M160" i="1"/>
  <c r="F160" i="1"/>
  <c r="S159" i="1"/>
  <c r="M159" i="1"/>
  <c r="F159" i="1"/>
  <c r="S158" i="1"/>
  <c r="M158" i="1"/>
  <c r="F158" i="1"/>
  <c r="S157" i="1"/>
  <c r="M157" i="1"/>
  <c r="F157" i="1"/>
  <c r="S156" i="1"/>
  <c r="M156" i="1"/>
  <c r="F156" i="1"/>
  <c r="S155" i="1"/>
  <c r="M155" i="1"/>
  <c r="F155" i="1"/>
  <c r="S154" i="1"/>
  <c r="M154" i="1"/>
  <c r="F154" i="1"/>
  <c r="S153" i="1"/>
  <c r="M153" i="1"/>
  <c r="F153" i="1"/>
  <c r="S152" i="1"/>
  <c r="M152" i="1"/>
  <c r="F152" i="1"/>
  <c r="S151" i="1"/>
  <c r="M151" i="1"/>
  <c r="F151" i="1"/>
  <c r="S150" i="1"/>
  <c r="M150" i="1"/>
  <c r="F150" i="1"/>
  <c r="S149" i="1"/>
  <c r="M149" i="1"/>
  <c r="F149" i="1"/>
  <c r="S148" i="1"/>
  <c r="M148" i="1"/>
  <c r="F148" i="1"/>
  <c r="S147" i="1"/>
  <c r="M147" i="1"/>
  <c r="F147" i="1"/>
  <c r="S146" i="1"/>
  <c r="M146" i="1"/>
  <c r="F146" i="1"/>
  <c r="S145" i="1"/>
  <c r="M145" i="1"/>
  <c r="F145" i="1"/>
  <c r="S144" i="1"/>
  <c r="M144" i="1"/>
  <c r="F144" i="1"/>
  <c r="S143" i="1"/>
  <c r="M143" i="1"/>
  <c r="F143" i="1"/>
  <c r="S142" i="1"/>
  <c r="M142" i="1"/>
  <c r="F142" i="1"/>
  <c r="S141" i="1"/>
  <c r="M141" i="1"/>
  <c r="F141" i="1"/>
  <c r="S140" i="1"/>
  <c r="M140" i="1"/>
  <c r="F140" i="1"/>
  <c r="S139" i="1"/>
  <c r="M139" i="1"/>
  <c r="F139" i="1"/>
  <c r="F138" i="1"/>
  <c r="S137" i="1"/>
  <c r="M137" i="1"/>
  <c r="F137" i="1"/>
  <c r="S136" i="1"/>
  <c r="M136" i="1"/>
  <c r="F136" i="1"/>
  <c r="S135" i="1"/>
  <c r="M135" i="1"/>
  <c r="F135" i="1"/>
  <c r="S134" i="1"/>
  <c r="M134" i="1"/>
  <c r="F134" i="1"/>
  <c r="S133" i="1"/>
  <c r="M133" i="1"/>
  <c r="F133" i="1"/>
  <c r="S132" i="1"/>
  <c r="M132" i="1"/>
  <c r="F132" i="1"/>
  <c r="R131" i="1"/>
  <c r="Q131" i="1"/>
  <c r="P131" i="1"/>
  <c r="O131" i="1"/>
  <c r="N131" i="1"/>
  <c r="L131" i="1"/>
  <c r="M131" i="1" s="1"/>
  <c r="K131" i="1"/>
  <c r="J131" i="1"/>
  <c r="I131" i="1"/>
  <c r="H131" i="1"/>
  <c r="E131" i="1"/>
  <c r="F131" i="1" s="1"/>
  <c r="D131" i="1"/>
  <c r="C131" i="1"/>
  <c r="S130" i="1"/>
  <c r="M130" i="1"/>
  <c r="F130" i="1"/>
  <c r="S129" i="1"/>
  <c r="M129" i="1"/>
  <c r="F129" i="1"/>
  <c r="S128" i="1"/>
  <c r="M128" i="1"/>
  <c r="F128" i="1"/>
  <c r="S127" i="1"/>
  <c r="R127" i="1"/>
  <c r="Q127" i="1"/>
  <c r="Q126" i="1" s="1"/>
  <c r="P127" i="1"/>
  <c r="P126" i="1" s="1"/>
  <c r="O127" i="1"/>
  <c r="L127" i="1"/>
  <c r="K127" i="1"/>
  <c r="K126" i="1" s="1"/>
  <c r="J127" i="1"/>
  <c r="I127" i="1"/>
  <c r="H127" i="1"/>
  <c r="E127" i="1"/>
  <c r="E126" i="1" s="1"/>
  <c r="D127" i="1"/>
  <c r="D126" i="1" s="1"/>
  <c r="C127" i="1"/>
  <c r="C126" i="1" s="1"/>
  <c r="R126" i="1"/>
  <c r="O126" i="1"/>
  <c r="J126" i="1"/>
  <c r="I126" i="1"/>
  <c r="S123" i="1"/>
  <c r="M123" i="1"/>
  <c r="F123" i="1"/>
  <c r="R122" i="1"/>
  <c r="Q122" i="1"/>
  <c r="P122" i="1"/>
  <c r="O122" i="1"/>
  <c r="N122" i="1"/>
  <c r="L122" i="1"/>
  <c r="M122" i="1" s="1"/>
  <c r="K122" i="1"/>
  <c r="J122" i="1"/>
  <c r="I122" i="1"/>
  <c r="H122" i="1"/>
  <c r="F122" i="1"/>
  <c r="E122" i="1"/>
  <c r="D122" i="1"/>
  <c r="C122" i="1"/>
  <c r="F121" i="1"/>
  <c r="F120" i="1"/>
  <c r="S119" i="1"/>
  <c r="M119" i="1"/>
  <c r="F119" i="1"/>
  <c r="S118" i="1"/>
  <c r="M118" i="1"/>
  <c r="F118" i="1"/>
  <c r="S117" i="1"/>
  <c r="M117" i="1"/>
  <c r="F117" i="1"/>
  <c r="S116" i="1"/>
  <c r="M116" i="1"/>
  <c r="F116" i="1"/>
  <c r="S115" i="1"/>
  <c r="M115" i="1"/>
  <c r="F115" i="1"/>
  <c r="S114" i="1"/>
  <c r="M114" i="1"/>
  <c r="F114" i="1"/>
  <c r="S113" i="1"/>
  <c r="M113" i="1"/>
  <c r="F113" i="1"/>
  <c r="S112" i="1"/>
  <c r="M112" i="1"/>
  <c r="F112" i="1"/>
  <c r="S111" i="1"/>
  <c r="M111" i="1"/>
  <c r="F111" i="1"/>
  <c r="S110" i="1"/>
  <c r="M110" i="1"/>
  <c r="F110" i="1"/>
  <c r="S109" i="1"/>
  <c r="M109" i="1"/>
  <c r="F109" i="1"/>
  <c r="S108" i="1"/>
  <c r="M108" i="1"/>
  <c r="F108" i="1"/>
  <c r="F107" i="1"/>
  <c r="F106" i="1"/>
  <c r="F105" i="1"/>
  <c r="S104" i="1"/>
  <c r="M104" i="1"/>
  <c r="F104" i="1"/>
  <c r="F103" i="1"/>
  <c r="F102" i="1"/>
  <c r="F101" i="1"/>
  <c r="S100" i="1"/>
  <c r="M100" i="1"/>
  <c r="F100" i="1"/>
  <c r="S99" i="1"/>
  <c r="M99" i="1"/>
  <c r="F99" i="1"/>
  <c r="S98" i="1"/>
  <c r="M98" i="1"/>
  <c r="F98" i="1"/>
  <c r="S97" i="1"/>
  <c r="M97" i="1"/>
  <c r="F97" i="1"/>
  <c r="F96" i="1"/>
  <c r="F95" i="1"/>
  <c r="F94" i="1"/>
  <c r="F93" i="1"/>
  <c r="F92" i="1"/>
  <c r="F91" i="1"/>
  <c r="F90" i="1"/>
  <c r="F89" i="1"/>
  <c r="F88" i="1"/>
  <c r="S87" i="1"/>
  <c r="M87" i="1"/>
  <c r="F87" i="1"/>
  <c r="F86" i="1"/>
  <c r="S85" i="1"/>
  <c r="M85" i="1"/>
  <c r="F85" i="1"/>
  <c r="F84" i="1"/>
  <c r="F83" i="1"/>
  <c r="S82" i="1"/>
  <c r="M82" i="1"/>
  <c r="F82" i="1"/>
  <c r="S81" i="1"/>
  <c r="M81" i="1"/>
  <c r="F81" i="1"/>
  <c r="S80" i="1"/>
  <c r="M80" i="1"/>
  <c r="F80" i="1"/>
  <c r="S79" i="1"/>
  <c r="M79" i="1"/>
  <c r="F79" i="1"/>
  <c r="R78" i="1"/>
  <c r="S78" i="1" s="1"/>
  <c r="Q78" i="1"/>
  <c r="P78" i="1"/>
  <c r="O78" i="1"/>
  <c r="L78" i="1"/>
  <c r="K78" i="1"/>
  <c r="J78" i="1"/>
  <c r="I78" i="1"/>
  <c r="H78" i="1"/>
  <c r="E78" i="1"/>
  <c r="F78" i="1" s="1"/>
  <c r="D78" i="1"/>
  <c r="C78" i="1"/>
  <c r="S77" i="1"/>
  <c r="M77" i="1"/>
  <c r="F77" i="1"/>
  <c r="S76" i="1"/>
  <c r="M76" i="1"/>
  <c r="F76" i="1"/>
  <c r="S75" i="1"/>
  <c r="M75" i="1"/>
  <c r="F75" i="1"/>
  <c r="S74" i="1"/>
  <c r="M74" i="1"/>
  <c r="F74" i="1"/>
  <c r="S73" i="1"/>
  <c r="M73" i="1"/>
  <c r="F73" i="1"/>
  <c r="S72" i="1"/>
  <c r="M72" i="1"/>
  <c r="F72" i="1"/>
  <c r="S71" i="1"/>
  <c r="M71" i="1"/>
  <c r="F71" i="1"/>
  <c r="S70" i="1"/>
  <c r="M70" i="1"/>
  <c r="F70" i="1"/>
  <c r="R69" i="1"/>
  <c r="Q69" i="1"/>
  <c r="P69" i="1"/>
  <c r="O69" i="1"/>
  <c r="N69" i="1"/>
  <c r="L69" i="1"/>
  <c r="M69" i="1" s="1"/>
  <c r="K69" i="1"/>
  <c r="J69" i="1"/>
  <c r="I69" i="1"/>
  <c r="H69" i="1"/>
  <c r="E69" i="1"/>
  <c r="F69" i="1" s="1"/>
  <c r="D69" i="1"/>
  <c r="C69" i="1"/>
  <c r="S68" i="1"/>
  <c r="M68" i="1"/>
  <c r="F68" i="1"/>
  <c r="S67" i="1"/>
  <c r="M67" i="1"/>
  <c r="F67" i="1"/>
  <c r="S66" i="1"/>
  <c r="M66" i="1"/>
  <c r="F66" i="1"/>
  <c r="S65" i="1"/>
  <c r="M65" i="1"/>
  <c r="F65" i="1"/>
  <c r="R64" i="1"/>
  <c r="S64" i="1" s="1"/>
  <c r="Q64" i="1"/>
  <c r="P64" i="1"/>
  <c r="O64" i="1"/>
  <c r="M64" i="1"/>
  <c r="L64" i="1"/>
  <c r="K64" i="1"/>
  <c r="J64" i="1"/>
  <c r="I64" i="1"/>
  <c r="H64" i="1"/>
  <c r="E64" i="1"/>
  <c r="D64" i="1"/>
  <c r="C64" i="1"/>
  <c r="S63" i="1"/>
  <c r="M63" i="1"/>
  <c r="F63" i="1"/>
  <c r="R62" i="1"/>
  <c r="S62" i="1" s="1"/>
  <c r="Q62" i="1"/>
  <c r="Q61" i="1" s="1"/>
  <c r="Q54" i="1" s="1"/>
  <c r="P62" i="1"/>
  <c r="O62" i="1"/>
  <c r="O61" i="1" s="1"/>
  <c r="O54" i="1" s="1"/>
  <c r="L62" i="1"/>
  <c r="M62" i="1" s="1"/>
  <c r="K62" i="1"/>
  <c r="K61" i="1" s="1"/>
  <c r="K54" i="1" s="1"/>
  <c r="J62" i="1"/>
  <c r="I62" i="1"/>
  <c r="H62" i="1"/>
  <c r="H61" i="1" s="1"/>
  <c r="F62" i="1"/>
  <c r="E62" i="1"/>
  <c r="D62" i="1"/>
  <c r="D61" i="1" s="1"/>
  <c r="C62" i="1"/>
  <c r="C61" i="1" s="1"/>
  <c r="P61" i="1"/>
  <c r="J61" i="1"/>
  <c r="J54" i="1" s="1"/>
  <c r="E61" i="1"/>
  <c r="F61" i="1" s="1"/>
  <c r="S60" i="1"/>
  <c r="M60" i="1"/>
  <c r="F60" i="1"/>
  <c r="S59" i="1"/>
  <c r="M59" i="1"/>
  <c r="F59" i="1"/>
  <c r="S58" i="1"/>
  <c r="M58" i="1"/>
  <c r="F58" i="1"/>
  <c r="S57" i="1"/>
  <c r="M57" i="1"/>
  <c r="F57" i="1"/>
  <c r="S56" i="1"/>
  <c r="M56" i="1"/>
  <c r="F56" i="1"/>
  <c r="R55" i="1"/>
  <c r="S55" i="1" s="1"/>
  <c r="Q55" i="1"/>
  <c r="P55" i="1"/>
  <c r="O55" i="1"/>
  <c r="L55" i="1"/>
  <c r="M55" i="1" s="1"/>
  <c r="K55" i="1"/>
  <c r="J55" i="1"/>
  <c r="I55" i="1"/>
  <c r="H55" i="1"/>
  <c r="E55" i="1"/>
  <c r="D55" i="1"/>
  <c r="D54" i="1" s="1"/>
  <c r="C55" i="1"/>
  <c r="P54" i="1"/>
  <c r="S53" i="1"/>
  <c r="M53" i="1"/>
  <c r="F53" i="1"/>
  <c r="S52" i="1"/>
  <c r="M52" i="1"/>
  <c r="F52" i="1"/>
  <c r="S51" i="1"/>
  <c r="M51" i="1"/>
  <c r="F51" i="1"/>
  <c r="S50" i="1"/>
  <c r="M50" i="1"/>
  <c r="F50" i="1"/>
  <c r="R49" i="1"/>
  <c r="S49" i="1" s="1"/>
  <c r="Q49" i="1"/>
  <c r="P49" i="1"/>
  <c r="O49" i="1"/>
  <c r="L49" i="1"/>
  <c r="M49" i="1" s="1"/>
  <c r="K49" i="1"/>
  <c r="J49" i="1"/>
  <c r="I49" i="1"/>
  <c r="H49" i="1"/>
  <c r="F49" i="1"/>
  <c r="E49" i="1"/>
  <c r="D49" i="1"/>
  <c r="C49" i="1"/>
  <c r="S48" i="1"/>
  <c r="M48" i="1"/>
  <c r="F48" i="1"/>
  <c r="S47" i="1"/>
  <c r="M47" i="1"/>
  <c r="F47" i="1"/>
  <c r="S46" i="1"/>
  <c r="M46" i="1"/>
  <c r="F46" i="1"/>
  <c r="S45" i="1"/>
  <c r="M45" i="1"/>
  <c r="F45" i="1"/>
  <c r="S44" i="1"/>
  <c r="M44" i="1"/>
  <c r="F44" i="1"/>
  <c r="S43" i="1"/>
  <c r="M43" i="1"/>
  <c r="F43" i="1"/>
  <c r="S42" i="1"/>
  <c r="M42" i="1"/>
  <c r="F42" i="1"/>
  <c r="S41" i="1"/>
  <c r="M41" i="1"/>
  <c r="E41" i="1"/>
  <c r="F41" i="1" s="1"/>
  <c r="S40" i="1"/>
  <c r="R40" i="1"/>
  <c r="Q40" i="1"/>
  <c r="P40" i="1"/>
  <c r="O40" i="1"/>
  <c r="L40" i="1"/>
  <c r="K40" i="1"/>
  <c r="J40" i="1"/>
  <c r="I40" i="1"/>
  <c r="H40" i="1"/>
  <c r="E40" i="1"/>
  <c r="F40" i="1" s="1"/>
  <c r="D40" i="1"/>
  <c r="C40" i="1"/>
  <c r="S38" i="1"/>
  <c r="M38" i="1"/>
  <c r="F38" i="1"/>
  <c r="S37" i="1"/>
  <c r="M37" i="1"/>
  <c r="F37" i="1"/>
  <c r="S36" i="1"/>
  <c r="M36" i="1"/>
  <c r="F36" i="1"/>
  <c r="S35" i="1"/>
  <c r="M35" i="1"/>
  <c r="F35" i="1"/>
  <c r="S34" i="1"/>
  <c r="M34" i="1"/>
  <c r="F34" i="1"/>
  <c r="S33" i="1"/>
  <c r="M33" i="1"/>
  <c r="F33" i="1"/>
  <c r="S32" i="1"/>
  <c r="M32" i="1"/>
  <c r="F32" i="1"/>
  <c r="S31" i="1"/>
  <c r="R31" i="1"/>
  <c r="Q31" i="1"/>
  <c r="P31" i="1"/>
  <c r="O31" i="1"/>
  <c r="M31" i="1"/>
  <c r="L31" i="1"/>
  <c r="K31" i="1"/>
  <c r="J31" i="1"/>
  <c r="I31" i="1"/>
  <c r="H31" i="1"/>
  <c r="E31" i="1"/>
  <c r="D31" i="1"/>
  <c r="C31" i="1"/>
  <c r="S30" i="1"/>
  <c r="M30" i="1"/>
  <c r="F30" i="1"/>
  <c r="S29" i="1"/>
  <c r="M29" i="1"/>
  <c r="F29" i="1"/>
  <c r="S28" i="1"/>
  <c r="R28" i="1"/>
  <c r="Q28" i="1"/>
  <c r="P28" i="1"/>
  <c r="P26" i="1" s="1"/>
  <c r="O28" i="1"/>
  <c r="O26" i="1" s="1"/>
  <c r="L28" i="1"/>
  <c r="L26" i="1" s="1"/>
  <c r="K28" i="1"/>
  <c r="J28" i="1"/>
  <c r="J26" i="1" s="1"/>
  <c r="I28" i="1"/>
  <c r="H28" i="1"/>
  <c r="E28" i="1"/>
  <c r="E26" i="1" s="1"/>
  <c r="D28" i="1"/>
  <c r="D26" i="1" s="1"/>
  <c r="C28" i="1"/>
  <c r="C26" i="1" s="1"/>
  <c r="S27" i="1"/>
  <c r="M27" i="1"/>
  <c r="F27" i="1"/>
  <c r="R26" i="1"/>
  <c r="S26" i="1" s="1"/>
  <c r="Q26" i="1"/>
  <c r="I26" i="1"/>
  <c r="H26" i="1"/>
  <c r="S25" i="1"/>
  <c r="M25" i="1"/>
  <c r="F25" i="1"/>
  <c r="S24" i="1"/>
  <c r="M24" i="1"/>
  <c r="F24" i="1"/>
  <c r="S23" i="1"/>
  <c r="M23" i="1"/>
  <c r="F23" i="1"/>
  <c r="S22" i="1"/>
  <c r="M22" i="1"/>
  <c r="F22" i="1"/>
  <c r="S21" i="1"/>
  <c r="M21" i="1"/>
  <c r="F21" i="1"/>
  <c r="S20" i="1"/>
  <c r="M20" i="1"/>
  <c r="F20" i="1"/>
  <c r="S19" i="1"/>
  <c r="M19" i="1"/>
  <c r="F19" i="1"/>
  <c r="R18" i="1"/>
  <c r="S18" i="1" s="1"/>
  <c r="Q18" i="1"/>
  <c r="P18" i="1"/>
  <c r="O18" i="1"/>
  <c r="M18" i="1"/>
  <c r="L18" i="1"/>
  <c r="K18" i="1"/>
  <c r="K17" i="1" s="1"/>
  <c r="J18" i="1"/>
  <c r="J17" i="1" s="1"/>
  <c r="I18" i="1"/>
  <c r="I17" i="1" s="1"/>
  <c r="H18" i="1"/>
  <c r="E18" i="1"/>
  <c r="D18" i="1"/>
  <c r="D17" i="1" s="1"/>
  <c r="F17" i="1" s="1"/>
  <c r="C18" i="1"/>
  <c r="C17" i="1" s="1"/>
  <c r="Q17" i="1"/>
  <c r="P17" i="1"/>
  <c r="O17" i="1"/>
  <c r="L17" i="1"/>
  <c r="H17" i="1"/>
  <c r="E17" i="1"/>
  <c r="S16" i="1"/>
  <c r="M16" i="1"/>
  <c r="F16" i="1"/>
  <c r="S15" i="1"/>
  <c r="M15" i="1"/>
  <c r="F15" i="1"/>
  <c r="S14" i="1"/>
  <c r="M14" i="1"/>
  <c r="F14" i="1"/>
  <c r="S13" i="1"/>
  <c r="M13" i="1"/>
  <c r="F13" i="1"/>
  <c r="R12" i="1"/>
  <c r="S12" i="1" s="1"/>
  <c r="Q12" i="1"/>
  <c r="P12" i="1"/>
  <c r="O12" i="1"/>
  <c r="L12" i="1"/>
  <c r="K12" i="1"/>
  <c r="J12" i="1"/>
  <c r="I12" i="1"/>
  <c r="H12" i="1"/>
  <c r="F12" i="1"/>
  <c r="E12" i="1"/>
  <c r="D12" i="1"/>
  <c r="C12" i="1"/>
  <c r="S11" i="1"/>
  <c r="M11" i="1"/>
  <c r="F11" i="1"/>
  <c r="S10" i="1"/>
  <c r="M10" i="1"/>
  <c r="F10" i="1"/>
  <c r="S9" i="1"/>
  <c r="M9" i="1"/>
  <c r="F9" i="1"/>
  <c r="S8" i="1"/>
  <c r="M8" i="1"/>
  <c r="F8" i="1"/>
  <c r="S7" i="1"/>
  <c r="R7" i="1"/>
  <c r="R6" i="1" s="1"/>
  <c r="Q7" i="1"/>
  <c r="Q6" i="1" s="1"/>
  <c r="P7" i="1"/>
  <c r="P6" i="1" s="1"/>
  <c r="O7" i="1"/>
  <c r="O6" i="1" s="1"/>
  <c r="L7" i="1"/>
  <c r="M7" i="1" s="1"/>
  <c r="K7" i="1"/>
  <c r="J7" i="1"/>
  <c r="J6" i="1" s="1"/>
  <c r="I7" i="1"/>
  <c r="I6" i="1" s="1"/>
  <c r="H7" i="1"/>
  <c r="H6" i="1" s="1"/>
  <c r="D7" i="1"/>
  <c r="F7" i="1" s="1"/>
  <c r="C7" i="1"/>
  <c r="C5" i="1" s="1"/>
  <c r="L6" i="1"/>
  <c r="M6" i="1" s="1"/>
  <c r="K6" i="1"/>
  <c r="E6" i="1"/>
  <c r="C6" i="1"/>
  <c r="Q5" i="1"/>
  <c r="Q39" i="1" s="1"/>
  <c r="O5" i="1"/>
  <c r="L5" i="1"/>
  <c r="K5" i="1"/>
  <c r="H5" i="1"/>
  <c r="E5" i="1"/>
  <c r="E39" i="1" s="1"/>
  <c r="F126" i="1" l="1"/>
  <c r="L39" i="1"/>
  <c r="H39" i="1"/>
  <c r="J5" i="1"/>
  <c r="P5" i="1"/>
  <c r="P39" i="1" s="1"/>
  <c r="S6" i="1"/>
  <c r="F28" i="1"/>
  <c r="M28" i="1"/>
  <c r="M40" i="1"/>
  <c r="F55" i="1"/>
  <c r="F64" i="1"/>
  <c r="H126" i="1"/>
  <c r="M127" i="1"/>
  <c r="I239" i="1"/>
  <c r="J239" i="1"/>
  <c r="O239" i="1"/>
  <c r="C39" i="1"/>
  <c r="M12" i="1"/>
  <c r="M17" i="1"/>
  <c r="D124" i="1"/>
  <c r="P124" i="1"/>
  <c r="P125" i="1" s="1"/>
  <c r="P240" i="1" s="1"/>
  <c r="K124" i="1"/>
  <c r="K239" i="1"/>
  <c r="P239" i="1"/>
  <c r="C239" i="1"/>
  <c r="I54" i="1"/>
  <c r="C54" i="1"/>
  <c r="H54" i="1"/>
  <c r="Q239" i="1"/>
  <c r="Q240" i="1" s="1"/>
  <c r="D239" i="1"/>
  <c r="F26" i="1"/>
  <c r="F31" i="1"/>
  <c r="I61" i="1"/>
  <c r="S69" i="1"/>
  <c r="F127" i="1"/>
  <c r="S131" i="1"/>
  <c r="H239" i="1"/>
  <c r="M183" i="1"/>
  <c r="S183" i="1"/>
  <c r="R239" i="1"/>
  <c r="F234" i="1"/>
  <c r="E239" i="1"/>
  <c r="F239" i="1" s="1"/>
  <c r="J39" i="1"/>
  <c r="C124" i="1"/>
  <c r="C125" i="1" s="1"/>
  <c r="I124" i="1"/>
  <c r="J124" i="1"/>
  <c r="O124" i="1"/>
  <c r="S126" i="1"/>
  <c r="C240" i="1"/>
  <c r="Q124" i="1"/>
  <c r="Q125" i="1" s="1"/>
  <c r="O39" i="1"/>
  <c r="H124" i="1"/>
  <c r="H125" i="1" s="1"/>
  <c r="D5" i="1"/>
  <c r="D39" i="1" s="1"/>
  <c r="F39" i="1" s="1"/>
  <c r="I5" i="1"/>
  <c r="I39" i="1" s="1"/>
  <c r="M5" i="1"/>
  <c r="R5" i="1"/>
  <c r="F18" i="1"/>
  <c r="K26" i="1"/>
  <c r="M26" i="1" s="1"/>
  <c r="E54" i="1"/>
  <c r="F54" i="1" s="1"/>
  <c r="R61" i="1"/>
  <c r="S61" i="1" s="1"/>
  <c r="M78" i="1"/>
  <c r="L126" i="1"/>
  <c r="M126" i="1" s="1"/>
  <c r="F236" i="1"/>
  <c r="L239" i="1"/>
  <c r="F5" i="1"/>
  <c r="S122" i="1"/>
  <c r="S227" i="1"/>
  <c r="D6" i="1"/>
  <c r="F6" i="1" s="1"/>
  <c r="R17" i="1"/>
  <c r="S17" i="1" s="1"/>
  <c r="L61" i="1"/>
  <c r="S239" i="1" l="1"/>
  <c r="O125" i="1"/>
  <c r="O240" i="1" s="1"/>
  <c r="R54" i="1"/>
  <c r="S54" i="1" s="1"/>
  <c r="H240" i="1"/>
  <c r="D125" i="1"/>
  <c r="D240" i="1" s="1"/>
  <c r="M239" i="1"/>
  <c r="R39" i="1"/>
  <c r="S39" i="1" s="1"/>
  <c r="S5" i="1"/>
  <c r="J125" i="1"/>
  <c r="J240" i="1" s="1"/>
  <c r="L54" i="1"/>
  <c r="M61" i="1"/>
  <c r="R124" i="1"/>
  <c r="E124" i="1"/>
  <c r="I125" i="1"/>
  <c r="I240" i="1" s="1"/>
  <c r="K39" i="1"/>
  <c r="M39" i="1" l="1"/>
  <c r="K125" i="1"/>
  <c r="K240" i="1" s="1"/>
  <c r="M54" i="1"/>
  <c r="L124" i="1"/>
  <c r="E125" i="1"/>
  <c r="F124" i="1"/>
  <c r="R125" i="1"/>
  <c r="S124" i="1"/>
  <c r="S125" i="1" l="1"/>
  <c r="R240" i="1"/>
  <c r="S240" i="1" s="1"/>
  <c r="F125" i="1"/>
  <c r="E240" i="1"/>
  <c r="F240" i="1" s="1"/>
  <c r="M124" i="1"/>
  <c r="L125" i="1"/>
  <c r="M125" i="1" l="1"/>
  <c r="L240" i="1"/>
  <c r="M240" i="1" s="1"/>
</calcChain>
</file>

<file path=xl/sharedStrings.xml><?xml version="1.0" encoding="utf-8"?>
<sst xmlns="http://schemas.openxmlformats.org/spreadsheetml/2006/main" count="605" uniqueCount="405">
  <si>
    <t>Объем бюджета Миасского городского округа по доходам на 2020 год и на плановый период 2021-2022 годов.</t>
  </si>
  <si>
    <t>(тыс. рублей)</t>
  </si>
  <si>
    <t>Коды бюджетной классификации</t>
  </si>
  <si>
    <t>Наименование доходов</t>
  </si>
  <si>
    <t>Уточненный бюджет 2020 год  (28.02.2020 г.)</t>
  </si>
  <si>
    <t>Уточнение 2020 год 
октябрь</t>
  </si>
  <si>
    <t>Отклонение</t>
  </si>
  <si>
    <t>Причины отклонения</t>
  </si>
  <si>
    <t xml:space="preserve">Сумма на 2021 год </t>
  </si>
  <si>
    <t>Уточнение 2021 год декабрь</t>
  </si>
  <si>
    <t>Уточнение 2021 год (28.02.2020 г.)</t>
  </si>
  <si>
    <t xml:space="preserve">Сумма на 2022 год </t>
  </si>
  <si>
    <t>Уточнение 2022 год декабрь</t>
  </si>
  <si>
    <t xml:space="preserve"> 000 1 01 02000 01 0000 110</t>
  </si>
  <si>
    <t xml:space="preserve"> Налог на доходы физических лиц</t>
  </si>
  <si>
    <t>в т.ч. дополнительный норматив отчислений от НДФЛ, заменяющий дотацию из областного ФФП МР,
2020 год - 16,55750572 %, 2021 год - 16,79627615 %, 2022 год - 16,75241432 %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</si>
  <si>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</si>
  <si>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</si>
  <si>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Ожидаемое поступление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</si>
  <si>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</si>
  <si>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</si>
  <si>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</si>
  <si>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</si>
  <si>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</si>
  <si>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</si>
  <si>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</si>
  <si>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</si>
  <si>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</si>
  <si>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</si>
  <si>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</si>
  <si>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</si>
  <si>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</si>
  <si>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</si>
  <si>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</si>
  <si>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</si>
  <si>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</si>
  <si>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182 105 00000 00 0000 000</t>
  </si>
  <si>
    <t>Налоги  на  совокупный  доход</t>
  </si>
  <si>
    <t xml:space="preserve">182 1 05 01000 00 0000 110   </t>
  </si>
  <si>
    <t>Налог, взимаемый в связи с применением упрощенной системы налогообложения</t>
  </si>
  <si>
    <t>182 1 05 01011 01 0000 110</t>
  </si>
  <si>
    <t>Налог, взимаемый с налогоплательщиков, выбравших в качестве объекта налогообложения доходы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</si>
  <si>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</si>
  <si>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</si>
  <si>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</si>
  <si>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</si>
  <si>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</si>
  <si>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</si>
  <si>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182 1 05 02010 02 0000 110   </t>
  </si>
  <si>
    <t>Единый налог на вмененный доход для отдельных видов деятельности</t>
  </si>
  <si>
    <t>182 1 05 03010 01 0000 110</t>
  </si>
  <si>
    <t>Единый сельскохозяйственный налог</t>
  </si>
  <si>
    <t>Фактическое поступление</t>
  </si>
  <si>
    <t>182 1 05 04010 02 0000 110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</si>
  <si>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</si>
  <si>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182 1 06 00000 00 0000 000</t>
  </si>
  <si>
    <t>Налоги  на  имущество</t>
  </si>
  <si>
    <t>182 1 06 01020 04 0000 110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</si>
  <si>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</si>
  <si>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182 1 06 06000 00 0000 110</t>
  </si>
  <si>
    <t>Земельный налог, в т.ч.:</t>
  </si>
  <si>
    <t>182 1 06 06032 04 0000 110</t>
  </si>
  <si>
    <t>Земельный налог с организаций, обладающих земельным участком, расположенным в границах городских округов</t>
  </si>
  <si>
    <t>182 1 06 06042 04 0000 110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</si>
  <si>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</si>
  <si>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000 1 08 00000 00 0000 000</t>
  </si>
  <si>
    <t>Государственная  пошлина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</si>
  <si>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</si>
  <si>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</si>
  <si>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</si>
  <si>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</si>
  <si>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321 1 08 07020 01 0000 110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</si>
  <si>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</si>
  <si>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188 1 08 07100 01 0000 110</t>
  </si>
  <si>
    <t>Государственная пошлина за выдачу и обмен паспорта гражданина Российской Федерации</t>
  </si>
  <si>
    <t>188 1 08 07141 01 0000 110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</si>
  <si>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</si>
  <si>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283 1 08 07150 01 0000 110</t>
  </si>
  <si>
    <t>Государственная пошлина за выдачу разрешения на установку рекламной конструкции</t>
  </si>
  <si>
    <t>283 1 08 07173 01 0000 110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</si>
  <si>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</si>
  <si>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НАЛОГОВЫЕ ДОХОДЫ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</si>
  <si>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</si>
  <si>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</si>
  <si>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283 1 11 05012 04 0000 120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</si>
  <si>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</si>
  <si>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</si>
  <si>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</si>
  <si>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</si>
  <si>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</si>
  <si>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288 1 11 05034 04 0000 120</t>
  </si>
  <si>
    <t>289 1 11 05034 04 0000 120</t>
  </si>
  <si>
    <t>Письмо Управления культуры АМГО от 21.07.2020г. 
№ 326/11</t>
  </si>
  <si>
    <t>283 1 11 05074 04 0000 120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</si>
  <si>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</si>
  <si>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</si>
  <si>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</si>
  <si>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</si>
  <si>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</si>
  <si>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Письмо Администрации МГО от 07.09.20г. № 438/80</t>
  </si>
  <si>
    <t>048 1 12 01000 01 0000 120</t>
  </si>
  <si>
    <t>Плата за негативное воздействие на окружающую среду</t>
  </si>
  <si>
    <t>048 1 12 01010 01 6000 120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</si>
  <si>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</si>
  <si>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Письмо (Росприроднадзора) от 21.08.2020 № 09-05-05/15543</t>
  </si>
  <si>
    <t>048 1 12 01030 01 6000 120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</si>
  <si>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</si>
  <si>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048 1 12 01041 01 6000 120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</si>
  <si>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</si>
  <si>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048 1 12 01042 01 6000 120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</si>
  <si>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</si>
  <si>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000 1 13 00000 00 0000 000</t>
  </si>
  <si>
    <t>Доходы от оказания платных услуг (работ) и компенсации затрат государства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</si>
  <si>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</si>
  <si>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</si>
  <si>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283 1 13 01994 04 0000 130</t>
  </si>
  <si>
    <t>285 1 13 01994 04 0000 130</t>
  </si>
  <si>
    <t>288 1 13 01994 04 0000 130</t>
  </si>
  <si>
    <t>288 1 13 01994 04 0010 130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</si>
  <si>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</si>
  <si>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289 1 13 01994 04 0000 130</t>
  </si>
  <si>
    <t>000 1 13 02000 00 0000 130</t>
  </si>
  <si>
    <t>Доходы от компенсации затрат государства</t>
  </si>
  <si>
    <t>000 1 13 02064 04 0000 130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</si>
  <si>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</si>
  <si>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288 1 13 02064 04 0000 130</t>
  </si>
  <si>
    <t>000 1 13 02994 04 0000 130</t>
  </si>
  <si>
    <t>Прочие доходы от компенсации затрат бюджетов городских округов</t>
  </si>
  <si>
    <t>283 1 13 02994 04 0000 130</t>
  </si>
  <si>
    <t>285 1 13 02994 04 0000 130</t>
  </si>
  <si>
    <t>288 1 13 02994 04 0000 130</t>
  </si>
  <si>
    <t>291 1 13 02994 04 0000 130</t>
  </si>
  <si>
    <t>000 1 14 00000 00 0000  000</t>
  </si>
  <si>
    <t>Доходы от продажи материальных и нематериальных активов</t>
  </si>
  <si>
    <t>289 1 14 02042 04 0000 410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</si>
  <si>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</si>
  <si>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</si>
  <si>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</si>
  <si>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288 1 14 02042 04 0000 440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</si>
  <si>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</si>
  <si>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Письмо Управления образования АМГО от 11.08.2020г. № 1943/10</t>
  </si>
  <si>
    <t>289 1 14 02042 04 0000 440</t>
  </si>
  <si>
    <t>283 1 14 06012 04 0000 430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</si>
  <si>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</si>
  <si>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</si>
  <si>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</si>
  <si>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</si>
  <si>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</si>
  <si>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</si>
  <si>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</si>
  <si>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 000 1 16 00000 00 0000 000</t>
  </si>
  <si>
    <t>Штрафы, санкции, возмещение ущерба</t>
  </si>
  <si>
    <t>012 1 16 01053 01 0000 140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</si>
  <si>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</si>
  <si>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024 1 16 01053 01 0000 140</t>
  </si>
  <si>
    <t>012 1 16 01063 01 0000 140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</si>
  <si>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</si>
  <si>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024 1 16 01063 01 0000 140</t>
  </si>
  <si>
    <t>012 1 16 01073 01 0000 140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</si>
  <si>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</si>
  <si>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024 1 16 01073 01 0000 140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</si>
  <si>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</si>
  <si>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034 1 16 01074 01 0000 140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</si>
  <si>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</si>
  <si>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283 1 16 01074 01 0000 140</t>
  </si>
  <si>
    <t>321 1 16 01074 01 0000 140</t>
  </si>
  <si>
    <t>024 1 16 01083 01 0000 140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</si>
  <si>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</t>
  </si>
  <si>
    <t>024 1 16 01093 01 0000 140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</si>
  <si>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</t>
  </si>
  <si>
    <t>024 1 16 01133 01 0000 140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</si>
  <si>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</t>
  </si>
  <si>
    <t>024 1 16 01143 01 0000 140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</si>
  <si>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</si>
  <si>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024 1 16 01153 01 0000 140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</si>
  <si>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</si>
  <si>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292 1 16 01154 01 0000 140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</si>
  <si>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</t>
  </si>
  <si>
    <t>024 1 16 01173 01 0000 140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</si>
  <si>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</t>
  </si>
  <si>
    <t>012 1 16 01183 01 0000 140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</si>
  <si>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</si>
  <si>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024 1 16 01193 01 0000 140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</si>
  <si>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</si>
  <si>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321 1 16 01193 01 0000 140</t>
  </si>
  <si>
    <t>012 1 16 01203 01 0000 140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</si>
  <si>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</si>
  <si>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024 1 16 01203 01 0000 140</t>
  </si>
  <si>
    <t>321 1 16 01203 01 0000 140</t>
  </si>
  <si>
    <t>283 1 16 02020 02 0000 140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</si>
  <si>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</t>
  </si>
  <si>
    <t>283 1 16 07010 04 0000 140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</si>
  <si>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</si>
  <si>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287 1 16 07010 04 0000 140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</si>
  <si>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</si>
  <si>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</si>
  <si>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283 1 16 10031 04 0000 140</t>
  </si>
  <si>
    <t xml:space="preserve">Возмещение ущерба при возникновении страховых случаев, когда выгодоприобретателями выступают получатели средств бюджета городского округа </t>
  </si>
  <si>
    <t>283 1 16 10061 04 0000 140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</si>
  <si>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</si>
  <si>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288 1 16 10100 04 0000 140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</si>
  <si>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</t>
  </si>
  <si>
    <t>008 1 16 10123 01 0000 140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</si>
  <si>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</si>
  <si>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009 1 16 10123 01 0000 140</t>
  </si>
  <si>
    <t>048 1 16 10123 01 0000 140</t>
  </si>
  <si>
    <t>141 1 16 10123 01 0000 140</t>
  </si>
  <si>
    <t>188 1 16 10123 01 0000 140</t>
  </si>
  <si>
    <t>283 116 10123 01 0000 140</t>
  </si>
  <si>
    <t>318 116 10123 01 0000 140</t>
  </si>
  <si>
    <t>321 1 16 10123 01 0000 140</t>
  </si>
  <si>
    <t>322 1 16 10123 01 0000 140</t>
  </si>
  <si>
    <t>415 1 16 10123 01 0000 140</t>
  </si>
  <si>
    <t>182 116 10129 01 0000 140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</si>
  <si>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</si>
  <si>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</si>
  <si>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</si>
  <si>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033 1 16 11030 01 0000 140</t>
  </si>
  <si>
    <t>048 1 16 11030 01 0000 140</t>
  </si>
  <si>
    <t>000 1 17 05000 00 0000 180</t>
  </si>
  <si>
    <t>Прочие неналоговые доходы</t>
  </si>
  <si>
    <t>283 1 17 05040 04 0000 180</t>
  </si>
  <si>
    <t>Прочие неналоговые доходы бюджетов городских округов</t>
  </si>
  <si>
    <t>НЕНАЛОГОВЫЕ ДОХОДЫ</t>
  </si>
  <si>
    <t>000 1 00 00000 00  0000 000</t>
  </si>
  <si>
    <t>НАЛОГОВЫЕ И НЕНАЛОГОВЫЕ ДОХОДЫ</t>
  </si>
  <si>
    <t>000 2 02 00000 00  0000 000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</si>
  <si>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</si>
  <si>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</si>
  <si>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</si>
  <si>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284 2 02 15001 04 0000 150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</si>
  <si>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</si>
  <si>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284 2 02 15002 04 0000 150</t>
  </si>
  <si>
    <t>Дотации бюджетам городских округов на поддержку мер по обеспечению сбалансированности бюджетов</t>
  </si>
  <si>
    <t>Распоряжение Правительства ЧО от 08.07.2020г. №498рп
Распоряжение Правительства ЧО от 23.07.2020г. №537-рп</t>
  </si>
  <si>
    <t>284 2 02 15009 04 0000 150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</si>
  <si>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</si>
  <si>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000 2 02 20000 00 0000 150</t>
  </si>
  <si>
    <t>Субсидии бюджетам бюджетной системы Российской Федерации (межбюджетные субсидии)</t>
  </si>
  <si>
    <t>283 2 02 20041 04 0000 150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</si>
  <si>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</si>
  <si>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План МФ от 01.10.2020г.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</si>
  <si>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(на строительство и реконструкцию автомобильных дорог общего пользования местного значения)</t>
  </si>
  <si>
    <t>287 2 02 20077 04 0000 150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</si>
  <si>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</si>
  <si>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287 2 02 27112 04 0000 150</t>
  </si>
  <si>
    <t>283 2 02 20299 04 0000 150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</si>
  <si>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</si>
  <si>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</si>
  <si>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</si>
  <si>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288 2 02 25027 04 0000 150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</si>
  <si>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 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</si>
  <si>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287 2 02 25081 04 0000 150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</si>
  <si>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</si>
  <si>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288 2 02 25210 04 0000 150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</si>
  <si>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</si>
  <si>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287 2 02 25228 04 0000 150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</si>
  <si>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</si>
  <si>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</si>
  <si>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</si>
  <si>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288 2 02 25491 04 0000 150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</si>
  <si>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</si>
  <si>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283 2 02 25497 04 0000 150</t>
  </si>
  <si>
    <t>Субсидии бюджетам городских округов на реализацию мероприятий по обеспечению жильем молодых семей (на предоставление молодым семьям - участникам подпрограммы  социальных выплат на приобретение жилого помещения эконом-класса или создание объекта индивидуального жилищного строительства эконом-класса  на 2020 год и на плановый период 2021 и 2022 годов)</t>
  </si>
  <si>
    <t>289 2 02 25519 04 0000 150</t>
  </si>
  <si>
    <t>Субсидии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</si>
  <si>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Субсидии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</si>
  <si>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283 2 02 25555 04 0000 150 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</si>
  <si>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</si>
  <si>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 (на обустройство мест массового отдыха населения (городских парков))</t>
  </si>
  <si>
    <t>283 2 02 27112 04 0000 150</t>
  </si>
  <si>
    <t>Субсидии бюджетам городских округов на софинансирование капитальных вложений в объекты муниципальной собственности (на выкуп зданий для размещения общеобразовательных организаций на 2020-20221гг.)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</si>
  <si>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</si>
  <si>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по переселению граждан из аварийного жилищного фонда) </t>
  </si>
  <si>
    <t>283 2 02 29999 04 0000 150</t>
  </si>
  <si>
    <t>Прочие субсидии бюджетам городских округов (на оснащение многофункциональных центров в муниципальных образованиях Челябинской области на 2020 год и на плановый период 2021 и 2022 годов)</t>
  </si>
  <si>
    <t>Прочие субсидии бюджетам городских округов (на обновление и (или) капитально-восстановительный ремонт пассажирского подвижного состава общественного транспорта)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</si>
  <si>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</si>
  <si>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</si>
  <si>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Прочие 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</si>
  <si>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предоставление молодым семьям -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бюджета)</t>
  </si>
  <si>
    <t>Прочие субсидии бюджетам городских округов (на проведение работ по описанию местоположения границ территориальных зон)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</si>
  <si>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</si>
  <si>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</si>
  <si>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285 2 02 29999 04 0000 150</t>
  </si>
  <si>
    <t xml:space="preserve"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
</t>
  </si>
  <si>
    <t>Прочие субсидии бюджетам городских округов (на организацию работы органов управления социальной защиты населения муниципальных образований )</t>
  </si>
  <si>
    <t>287 2 02 29999 04 0000 150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</si>
  <si>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</si>
  <si>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</si>
  <si>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</si>
  <si>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</si>
  <si>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</si>
  <si>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</si>
  <si>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288 2 02 29999 04 0000 150</t>
  </si>
  <si>
    <t>Прочие субсидии бюджетам городских округов (на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на 2020 год и на плановый период 2021 и 2022 годов)</t>
  </si>
  <si>
    <t>Прочие субсидии бюджетам городских округов (на организацию отдыха детей в каникулярное время)</t>
  </si>
  <si>
    <t xml:space="preserve">Прочие субсидии бюджетам городских округов 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</si>
  <si>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(приобретения транспортных средств для организации перевозки обучающихся)</t>
  </si>
  <si>
    <t>Прочие субсидии местным бюджетам (на приобретение оборудования для пищеблоков муниципальных общеобразовательных организаций, реализующих программы начального общего образования)</t>
  </si>
  <si>
    <t>Прочие субсидии бюджетам городских округов 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</si>
  <si>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</si>
  <si>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 xml:space="preserve">Прочие субсидии бюджетам городских округов (на проведение капитального ремонта зданий муниципальных общеобразовательных организаций)
</t>
  </si>
  <si>
    <t>Прочие субсидии бюджетам городских округов (на проведение ремонтных работ по замене оконных блоков в муниципальных 
общеобразовательных организациях)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</si>
  <si>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</si>
  <si>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</si>
  <si>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 xml:space="preserve"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
</t>
  </si>
  <si>
    <t>Прочие субсидии местным бюджетам (на организацию и проведение мероприятий с детьми и молодежью)</t>
  </si>
  <si>
    <t>000 2 02 30000 00 0000 150</t>
  </si>
  <si>
    <t xml:space="preserve">Субвенции бюджетам бюджетной системы Российской Федерации </t>
  </si>
  <si>
    <t>285 2 02 30013 04 0000 150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</si>
  <si>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</si>
  <si>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</si>
  <si>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</si>
  <si>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283 2 02 30024 04 0000 150</t>
  </si>
  <si>
    <t>Субвенции бюджетам городских округов на выполнение передаваемых полномочий субъектов Российской Федерации (на организацию проведения на территории ЧО мероприятий по предупреждению и ликвидации болезней животных, их лечению, защите населения от болезней, общих для человека и животных)</t>
  </si>
  <si>
    <t>Субвенции бюджетам городских округов на выполнение передаваемых полномочий субъектов Российской Федерации (на содержание в приютах животных без владельцев)</t>
  </si>
  <si>
    <t>Субвенции бюджетам городских округов на выполнение передаваемых полномочий субъектов Российской Федерации (на организацию работы комиссий по делам 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</si>
  <si>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 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</si>
  <si>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 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</si>
  <si>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 (на реализацию переданных государственных полномочий в области охраны труда)</t>
  </si>
  <si>
    <t>285 2 02 30024 04 0000 150</t>
  </si>
  <si>
    <t>Субвенции бюджетам городских округов на выполнение передаваемых полномочий субъектов Российской Федерации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</si>
  <si>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</si>
  <si>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 (на выплату  пособия на ребенка)</t>
  </si>
  <si>
    <t>Субвенции бюджетам городских округов на выполнение передаваемых полномочий субъектов Российской Федерации (на ежемесячную денежную выплату на оплату жилья и коммунальных услуг многодетной семье)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</si>
  <si>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ветеранов труда и тружеников тыла)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</si>
  <si>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граждан, имеющих звание "Ветеран труда ЧО")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</si>
  <si>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</si>
  <si>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 (компенсационные выплаты за пользование услугами связи)</t>
  </si>
  <si>
    <t>Субвенции бюджетам городских округов на выполнение передаваемых полномочий субъектов Российской Федерации (на компенсацию отдельным категориям граждан оплаты взноса на капитальный ремонт общего имущества в многоквартирном доме)</t>
  </si>
  <si>
    <t>Субвенции бюджетам городских округов на выполнение передаваемых полномочий субъектов Российской Федерации (на осуществление мер социальной поддержки граждан, работающих и проживающих в сельских населенных пунктах и рабочих поселках ЧО)</t>
  </si>
  <si>
    <t xml:space="preserve">Субвенции бюджетам городских округов на выполнение передаваемых полномочий субъектов Российской Федерации (возмещение стоимости услуг по погребению и выплата социального пособия на погребение) 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</si>
  <si>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</si>
  <si>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</si>
  <si>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  (на осуществление единовременной выплаты в соответствии с Законом Челябинской области «О дополнительных мерах социальной поддержки отдельных категорий граждан в связи с переходом к цифровому телерадиовещанию»)</t>
  </si>
  <si>
    <t>Субвенции бюджетам городских округов на выполнение передаваемых полномочий субъектов Российской Федерации
(реализация переданных государственных полномочий по социальному  обслуживанию граждан)</t>
  </si>
  <si>
    <t>Субвенции бюджетам городских округов на выполнение передаваемых полномочий субъектов Российской Федерации (выплата областного единовременного пособия при рождении ребенка)</t>
  </si>
  <si>
    <t>288 2 02 30024 04 0000 150</t>
  </si>
  <si>
    <r>
      <t xml:space="preserve">Субвенции бюджетам городских округов на выполнение передаваемых полномочий субъектов Российской Федерации  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</si>
  <si>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>Субвенции бюджетам городских округов на выполнение передаваемых полномочий субъектов Российской Федерации 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</si>
  <si>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r>
      <t>Субвенции бюджетам городских округов на выполнение передаваемых полномочий субъектов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</t>
    </r>
    <r>
      <rPr>
        <u/>
        <sz val="12"/>
        <rFont val="Times New Roman"/>
        <family val="1"/>
        <charset val="204"/>
      </rPr>
      <t xml:space="preserve"> с ограниченными возможностями здоровья</t>
    </r>
    <r>
      <rPr>
        <sz val="12"/>
        <rFont val="Times New Roman"/>
        <family val="1"/>
        <charset val="204"/>
      </rPr>
      <t>)</t>
    </r>
  </si>
  <si>
    <r>
      <t xml:space="preserve">Субвенции бюджетам городских округов на выполнение передаваемых полномочий субъектов 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</t>
    </r>
    <r>
      <rPr>
        <u/>
        <sz val="12"/>
        <rFont val="Times New Roman"/>
        <family val="1"/>
        <charset val="204"/>
      </rPr>
      <t>дополнительного образования</t>
    </r>
    <r>
      <rPr>
        <sz val="12"/>
        <rFont val="Times New Roman"/>
        <family val="1"/>
        <charset val="204"/>
      </rPr>
      <t xml:space="preserve"> детей в МОО)</t>
    </r>
  </si>
  <si>
    <r>
      <t xml:space="preserve">Субвенции бюджетам городских округов на выполнение передаваемых полномочий субъектов Российской Федерации (обеспечение госгарантий реализации прав на получение общедоступного и бесплатного </t>
    </r>
    <r>
      <rPr>
        <u/>
        <sz val="12"/>
        <rFont val="Times New Roman"/>
        <family val="1"/>
        <charset val="204"/>
      </rPr>
      <t>дошкольного</t>
    </r>
    <r>
      <rPr>
        <sz val="12"/>
        <rFont val="Times New Roman"/>
        <family val="1"/>
        <charset val="204"/>
      </rPr>
      <t xml:space="preserve"> образования в МДОО)</t>
    </r>
  </si>
  <si>
    <t>285 2 02 30027 04 0000 150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</si>
  <si>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</si>
  <si>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</si>
  <si>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</si>
  <si>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</si>
  <si>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</si>
  <si>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Распоряжение Правительства ЧО от 01.10.2020г. № 774-рп</t>
  </si>
  <si>
    <t>283 2 02 35120 04 0000 150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</si>
  <si>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</si>
  <si>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285 2 02 35137 04 0000 150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</si>
  <si>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</si>
  <si>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285 2 02 35220 04 0000 150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</si>
  <si>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</si>
  <si>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285 2 02 35250 04 0000 150</t>
  </si>
  <si>
    <t>Субвенции бюджетам городских округов на оплату жилищно-коммунальных услуг отдельным категориям граждан</t>
  </si>
  <si>
    <t>285 2 02 35280 04 0000 150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</si>
  <si>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</si>
  <si>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285 2 02 35380 04 0000 150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</si>
  <si>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</si>
  <si>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местным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детей", за счет средств резервного фонда Правительства Российской Федерации</t>
  </si>
  <si>
    <t xml:space="preserve">285 2 02 35462 04 0000 150 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</si>
  <si>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</si>
  <si>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283 2 02 35930 04 0000 150</t>
  </si>
  <si>
    <t>Субвенции бюджетам городских округов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</si>
  <si>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 за счет средств резервного фонда Правительства Российской Федерации</t>
  </si>
  <si>
    <t>283 2 02 39999 04 0000 150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</si>
  <si>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</si>
  <si>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000 2 02 40000 00 0000 150</t>
  </si>
  <si>
    <t>Иные межбюджетные трансферты</t>
  </si>
  <si>
    <t>288 2 02 45303 04 0000 150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</si>
  <si>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</si>
  <si>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283 2 02 49999 04 0000 150</t>
  </si>
  <si>
    <t>Прочие межбюджетные трансферты, передаваемые бюджетам городских округов на оказание поддержки садоводческим некоммерческим товариществам</t>
  </si>
  <si>
    <t>Прочие межбюджетные трансферты, передаваемые бюджетам городских округов на выплату денежного вознаграждения победителям областного конкурса на звание "Самое благоустроенное гордское (сельское) поселение Челябинской области"</t>
  </si>
  <si>
    <t>Постановление Правительства ЧО от 01.10.2020г. № 492-П</t>
  </si>
  <si>
    <t>Прочие межбюджетные трансферты, передаваемые бюджетам городских округов на создание и содержание мест (площадок) накопления твердых коммунальных отходов</t>
  </si>
  <si>
    <t>285 2 02 49999 04 0000 150</t>
  </si>
  <si>
    <t>Прочие межбюджетные трансферты, передаваемые бюджетам городских округов на 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</si>
  <si>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Прочие межбюджетные трансферты, передаваемые бюджетам городских округов(на 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бюджета)</t>
  </si>
  <si>
    <t>000 2 04 00000 00 0000 000</t>
  </si>
  <si>
    <t>Безвозмездные поступления от негосударственных организаций</t>
  </si>
  <si>
    <t>288 2 04 04020 04 0000 150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</si>
  <si>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</si>
  <si>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Письмо Управления образования АМГО от 16.07.2020г. № 1745/10</t>
  </si>
  <si>
    <t>000 2 07 00000 00 0000 000</t>
  </si>
  <si>
    <t>Прочие безвозмездные поступления</t>
  </si>
  <si>
    <t>288 2 07 04020 04 0000 150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</si>
  <si>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</si>
  <si>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283 2 07 04 05004 0000 150</t>
  </si>
  <si>
    <t>Прочие безвозмездные поступления в бюджеты городских округов</t>
  </si>
  <si>
    <t>Письмо Администрации МГО от 14.05.20г. № 216/8</t>
  </si>
  <si>
    <t>000 2 00 00000 00  0000 000</t>
  </si>
  <si>
    <t>БЕЗВОЗМЕЗДНЫЕ ПОСТУПЛЕНИЯ</t>
  </si>
  <si>
    <t>ВСЕГО ДОХОДОВ</t>
  </si>
  <si>
    <t>Сумму 9,4 тыс.руб. по налоговым и неналоговым доходам  не распределять в общем объеме доходов.</t>
  </si>
  <si>
    <t>Уточнение 2021 год октябрь</t>
  </si>
  <si>
    <t>Уточнение 2022 год октябрь</t>
  </si>
  <si>
    <t xml:space="preserve">Уточненный бюджет на 2020 год 
</t>
  </si>
  <si>
    <t xml:space="preserve">Уточненный бюджет на 2021 год </t>
  </si>
  <si>
    <t xml:space="preserve">Уточненный бюджет на 2022 год 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</si>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</sst>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1" fillId="0" borderId="0"/>
    <xf numFmtId="0" fontId="4" fillId="0" borderId="0"/>
    <xf numFmtId="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14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2" applyFont="1" applyFill="1" applyAlignment="1">
      <alignment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164" fontId="3" fillId="2" borderId="0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justify" vertical="center" wrapText="1"/>
    </xf>
    <xf numFmtId="165" fontId="5" fillId="2" borderId="3" xfId="3" applyNumberFormat="1" applyFont="1" applyFill="1" applyBorder="1" applyAlignment="1">
      <alignment horizontal="center" vertical="center" wrapText="1"/>
    </xf>
    <xf numFmtId="165" fontId="3" fillId="2" borderId="3" xfId="3" applyNumberFormat="1" applyFont="1" applyFill="1" applyBorder="1" applyAlignment="1">
      <alignment horizontal="center" vertical="center" wrapText="1"/>
    </xf>
    <xf numFmtId="165" fontId="5" fillId="2" borderId="0" xfId="3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0" fontId="7" fillId="2" borderId="3" xfId="2" applyFont="1" applyFill="1" applyBorder="1" applyAlignment="1">
      <alignment horizontal="justify" vertical="center" wrapText="1"/>
    </xf>
    <xf numFmtId="165" fontId="3" fillId="2" borderId="3" xfId="4" applyNumberFormat="1" applyFont="1" applyFill="1" applyBorder="1" applyAlignment="1">
      <alignment horizontal="center" vertical="center" wrapText="1"/>
    </xf>
    <xf numFmtId="165" fontId="3" fillId="2" borderId="0" xfId="4" applyNumberFormat="1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2" borderId="3" xfId="2" applyFont="1" applyFill="1" applyBorder="1" applyAlignment="1">
      <alignment horizontal="justify" vertical="center" wrapText="1"/>
    </xf>
    <xf numFmtId="165" fontId="3" fillId="2" borderId="0" xfId="3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justify" vertical="center" wrapText="1"/>
    </xf>
    <xf numFmtId="165" fontId="2" fillId="2" borderId="0" xfId="2" applyNumberFormat="1" applyFont="1" applyFill="1" applyAlignment="1">
      <alignment vertical="center" wrapText="1"/>
    </xf>
    <xf numFmtId="3" fontId="5" fillId="2" borderId="3" xfId="2" applyNumberFormat="1" applyFont="1" applyFill="1" applyBorder="1" applyAlignment="1">
      <alignment horizontal="center" vertical="center" wrapText="1"/>
    </xf>
    <xf numFmtId="3" fontId="5" fillId="2" borderId="3" xfId="2" applyNumberFormat="1" applyFont="1" applyFill="1" applyBorder="1" applyAlignment="1">
      <alignment horizontal="justify" vertical="center" wrapText="1"/>
    </xf>
    <xf numFmtId="0" fontId="3" fillId="2" borderId="3" xfId="1" applyFont="1" applyFill="1" applyBorder="1" applyAlignment="1">
      <alignment horizontal="justify" vertical="center" wrapText="1"/>
    </xf>
    <xf numFmtId="0" fontId="5" fillId="2" borderId="3" xfId="2" quotePrefix="1" applyFont="1" applyFill="1" applyBorder="1" applyAlignment="1">
      <alignment horizontal="justify" vertical="center" wrapText="1"/>
    </xf>
    <xf numFmtId="0" fontId="2" fillId="3" borderId="0" xfId="2" applyFont="1" applyFill="1" applyAlignment="1">
      <alignment vertical="center" wrapText="1"/>
    </xf>
    <xf numFmtId="165" fontId="7" fillId="2" borderId="3" xfId="3" applyNumberFormat="1" applyFont="1" applyFill="1" applyBorder="1" applyAlignment="1">
      <alignment horizontal="center" vertical="center" wrapText="1"/>
    </xf>
    <xf numFmtId="165" fontId="7" fillId="2" borderId="0" xfId="3" applyNumberFormat="1" applyFont="1" applyFill="1" applyBorder="1" applyAlignment="1">
      <alignment horizontal="center" vertical="center" wrapText="1"/>
    </xf>
    <xf numFmtId="49" fontId="3" fillId="2" borderId="3" xfId="5" applyNumberFormat="1" applyFont="1" applyFill="1" applyBorder="1" applyAlignment="1">
      <alignment horizontal="center" vertical="center" wrapText="1"/>
    </xf>
    <xf numFmtId="0" fontId="3" fillId="2" borderId="3" xfId="5" applyNumberFormat="1" applyFont="1" applyFill="1" applyBorder="1" applyAlignment="1">
      <alignment horizontal="justify" vertical="center" wrapText="1"/>
    </xf>
    <xf numFmtId="0" fontId="3" fillId="2" borderId="3" xfId="2" applyNumberFormat="1" applyFont="1" applyFill="1" applyBorder="1" applyAlignment="1">
      <alignment horizontal="justify" vertical="center" wrapText="1"/>
    </xf>
    <xf numFmtId="0" fontId="4" fillId="0" borderId="0" xfId="2"/>
    <xf numFmtId="0" fontId="4" fillId="2" borderId="0" xfId="2" applyFill="1"/>
    <xf numFmtId="165" fontId="5" fillId="2" borderId="3" xfId="2" applyNumberFormat="1" applyFont="1" applyFill="1" applyBorder="1" applyAlignment="1">
      <alignment horizontal="center" vertical="center" wrapText="1"/>
    </xf>
    <xf numFmtId="165" fontId="5" fillId="2" borderId="0" xfId="2" applyNumberFormat="1" applyFont="1" applyFill="1" applyBorder="1" applyAlignment="1">
      <alignment horizontal="center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justify" vertical="center" wrapText="1" readingOrder="1"/>
    </xf>
    <xf numFmtId="165" fontId="3" fillId="2" borderId="0" xfId="2" applyNumberFormat="1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Alignment="1">
      <alignment vertical="center" wrapText="1"/>
    </xf>
    <xf numFmtId="0" fontId="9" fillId="2" borderId="0" xfId="2" applyFont="1" applyFill="1" applyAlignment="1">
      <alignment vertical="center" wrapText="1"/>
    </xf>
    <xf numFmtId="49" fontId="5" fillId="2" borderId="7" xfId="5" applyNumberFormat="1" applyFont="1" applyFill="1" applyBorder="1" applyAlignment="1">
      <alignment horizontal="justify" vertical="center" wrapText="1"/>
    </xf>
    <xf numFmtId="165" fontId="3" fillId="2" borderId="3" xfId="3" applyNumberFormat="1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center" vertical="center" wrapText="1"/>
    </xf>
    <xf numFmtId="49" fontId="3" fillId="2" borderId="3" xfId="2" applyNumberFormat="1" applyFont="1" applyFill="1" applyBorder="1" applyAlignment="1" applyProtection="1">
      <alignment horizontal="center" vertical="center" wrapText="1"/>
    </xf>
    <xf numFmtId="49" fontId="7" fillId="2" borderId="8" xfId="2" applyNumberFormat="1" applyFont="1" applyFill="1" applyBorder="1" applyAlignment="1" applyProtection="1">
      <alignment horizontal="justify" vertical="center" wrapText="1"/>
    </xf>
    <xf numFmtId="49" fontId="7" fillId="2" borderId="3" xfId="2" applyNumberFormat="1" applyFont="1" applyFill="1" applyBorder="1" applyAlignment="1" applyProtection="1">
      <alignment horizontal="justify" vertical="center" wrapText="1"/>
    </xf>
    <xf numFmtId="0" fontId="3" fillId="2" borderId="3" xfId="2" applyFont="1" applyFill="1" applyBorder="1" applyAlignment="1">
      <alignment horizontal="center" vertical="center"/>
    </xf>
    <xf numFmtId="49" fontId="3" fillId="2" borderId="8" xfId="2" applyNumberFormat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>
      <alignment horizontal="justify" vertical="center" wrapText="1"/>
    </xf>
    <xf numFmtId="165" fontId="3" fillId="2" borderId="4" xfId="3" applyNumberFormat="1" applyFont="1" applyFill="1" applyBorder="1" applyAlignment="1">
      <alignment horizontal="center" vertical="center" wrapText="1"/>
    </xf>
    <xf numFmtId="165" fontId="10" fillId="2" borderId="3" xfId="3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2" fillId="0" borderId="0" xfId="6" applyFont="1" applyAlignment="1">
      <alignment horizontal="center" wrapText="1"/>
    </xf>
    <xf numFmtId="0" fontId="3" fillId="2" borderId="3" xfId="2" applyNumberFormat="1" applyFont="1" applyFill="1" applyBorder="1" applyAlignment="1">
      <alignment horizontal="justify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3" xfId="2" applyNumberFormat="1" applyFont="1" applyFill="1" applyBorder="1" applyAlignment="1">
      <alignment horizontal="justify" vertical="center" wrapText="1"/>
    </xf>
    <xf numFmtId="3" fontId="7" fillId="2" borderId="3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justify" vertical="center" wrapText="1"/>
    </xf>
    <xf numFmtId="2" fontId="3" fillId="2" borderId="0" xfId="2" applyNumberFormat="1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164" fontId="5" fillId="2" borderId="0" xfId="2" applyNumberFormat="1" applyFont="1" applyFill="1" applyBorder="1" applyAlignment="1">
      <alignment horizontal="center" wrapText="1"/>
    </xf>
    <xf numFmtId="164" fontId="3" fillId="2" borderId="0" xfId="2" applyNumberFormat="1" applyFont="1" applyFill="1" applyBorder="1" applyAlignment="1">
      <alignment horizontal="center" wrapText="1"/>
    </xf>
    <xf numFmtId="49" fontId="5" fillId="2" borderId="3" xfId="5" applyNumberFormat="1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left" vertical="center" wrapText="1"/>
    </xf>
    <xf numFmtId="164" fontId="5" fillId="2" borderId="0" xfId="2" applyNumberFormat="1" applyFont="1" applyFill="1" applyBorder="1" applyAlignment="1">
      <alignment horizont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3" fontId="3" fillId="2" borderId="4" xfId="2" applyNumberFormat="1" applyFont="1" applyFill="1" applyBorder="1" applyAlignment="1">
      <alignment horizontal="center" vertical="center" wrapText="1"/>
    </xf>
    <xf numFmtId="49" fontId="5" fillId="2" borderId="5" xfId="5" applyNumberFormat="1" applyFont="1" applyFill="1" applyBorder="1" applyAlignment="1">
      <alignment horizontal="center" vertical="center" wrapText="1"/>
    </xf>
    <xf numFmtId="49" fontId="5" fillId="2" borderId="6" xfId="5" applyNumberFormat="1" applyFont="1" applyFill="1" applyBorder="1" applyAlignment="1">
      <alignment horizontal="center" vertical="center" wrapText="1"/>
    </xf>
  </cellXfs>
  <cellStyles count="17">
    <cellStyle name="Normal" xfId="8"/>
    <cellStyle name="Обычный" xfId="0" builtinId="0"/>
    <cellStyle name="Обычный 2" xfId="9"/>
    <cellStyle name="Обычный 2 2" xfId="2"/>
    <cellStyle name="Обычный 2 3" xfId="1"/>
    <cellStyle name="Обычный 3" xfId="7"/>
    <cellStyle name="Обычный 4" xfId="6"/>
    <cellStyle name="Обычный 4 2" xfId="10"/>
    <cellStyle name="Обычный_Лист2" xfId="5"/>
    <cellStyle name="Процентный 2" xfId="4"/>
    <cellStyle name="Финансовый 2" xfId="11"/>
    <cellStyle name="Финансовый 2 2" xfId="12"/>
    <cellStyle name="Финансовый 2 2 2" xfId="3"/>
    <cellStyle name="Финансовый 2 3" xfId="13"/>
    <cellStyle name="Финансовый 2 4" xfId="14"/>
    <cellStyle name="Финансовый 2 5" xfId="15"/>
    <cellStyle name="Финансовый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42EAC7BD398020209D35F6AF6672FBA6F13F77B84F225875A8095FA102A9B2D8E358CD609751112B9E7A4869E64DFF883BAA8D38BAB06D8YDV9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A5C545EE8C1C93B0B058E1FFE19DF454C219EB0B98198F2DC0D7B691EFFF64CC26DC8ECE4D9F7B181B1727911B979A94C0CB426D4AE9j9HFG" TargetMode="External"/><Relationship Id="rId1" Type="http://schemas.openxmlformats.org/officeDocument/2006/relationships/hyperlink" Target="consultantplus://offline/ref=988EC015ECBBF128B41797C3F93EFEE418A639455C871F0F56FDEF5480375203D55CBFEB8F11FA2C863F8EB8F7B01CF71C7C854735E60A15i2XAK" TargetMode="External"/><Relationship Id="rId6" Type="http://schemas.openxmlformats.org/officeDocument/2006/relationships/hyperlink" Target="consultantplus://offline/ref=293E5F5FBFB7BF00707EA3B3909C009FACF86C5B0DC1225241F5E671E418AFA8719B0D0082DB2BC3D12632D05CB8D412B2D35ED172AEB625bAg2L" TargetMode="External"/><Relationship Id="rId5" Type="http://schemas.openxmlformats.org/officeDocument/2006/relationships/hyperlink" Target="consultantplus://offline/ref=64FC3C9F96C0230A0CECA4E56C028B5E86A06F799E50F1FABBE4A6CFAC6E9A2AB2A69A82FE33DE9CACC0441FC29EF02FFBFA7ABCF960A970JDh7G" TargetMode="External"/><Relationship Id="rId4" Type="http://schemas.openxmlformats.org/officeDocument/2006/relationships/hyperlink" Target="consultantplus://offline/ref=D42EAC7BD398020209D35F6AF6672FBA6F13F77B84F225875A8095FA102A9B2D8E358CD609751112B9E7A4869E64DFF883BAA8D38BAB06D8YDV9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342"/>
  <sheetViews>
    <sheetView tabSelected="1" zoomScaleNormal="100" workbookViewId="0">
      <selection activeCell="G6" sqref="G6"/>
    </sheetView>
  </sheetViews>
  <sheetFormatPr defaultColWidth="9.140625" defaultRowHeight="15.75" x14ac:dyDescent="0.25"/>
  <cols>
    <col min="1" max="1" width="28.85546875" style="66" customWidth="1"/>
    <col min="2" max="2" width="69.85546875" style="64" customWidth="1"/>
    <col min="3" max="3" width="16.7109375" style="66" hidden="1" customWidth="1"/>
    <col min="4" max="7" width="16.7109375" style="66" customWidth="1"/>
    <col min="8" max="10" width="16.7109375" style="66" hidden="1" customWidth="1"/>
    <col min="11" max="13" width="16.7109375" style="66" customWidth="1"/>
    <col min="14" max="16" width="16.7109375" style="66" hidden="1" customWidth="1"/>
    <col min="17" max="19" width="16.7109375" style="66" customWidth="1"/>
    <col min="20" max="20" width="16.7109375" style="66" hidden="1" customWidth="1"/>
    <col min="21" max="22" width="13.85546875" style="66" customWidth="1"/>
    <col min="23" max="23" width="9.140625" style="1"/>
    <col min="24" max="24" width="73.28515625" style="1" customWidth="1"/>
    <col min="25" max="25" width="15.85546875" style="1" customWidth="1"/>
    <col min="26" max="26" width="11" style="1" customWidth="1"/>
    <col min="27" max="16384" width="9.140625" style="1"/>
  </cols>
  <sheetData>
    <row r="1" spans="1:259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67"/>
      <c r="Q1" s="67"/>
      <c r="R1" s="67"/>
      <c r="S1" s="68" t="s">
        <v>404</v>
      </c>
      <c r="T1" s="67"/>
      <c r="U1" s="67"/>
      <c r="V1" s="67"/>
    </row>
    <row r="2" spans="1:259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7"/>
      <c r="Q2" s="67"/>
      <c r="R2" s="67"/>
      <c r="S2" s="67"/>
      <c r="T2" s="67"/>
      <c r="U2" s="67"/>
      <c r="V2" s="67"/>
    </row>
    <row r="3" spans="1:259" x14ac:dyDescent="0.25">
      <c r="A3" s="2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1</v>
      </c>
      <c r="P3" s="5"/>
      <c r="Q3" s="5"/>
      <c r="R3" s="5"/>
      <c r="S3" s="5"/>
      <c r="T3" s="4"/>
      <c r="U3" s="5"/>
      <c r="V3" s="5"/>
    </row>
    <row r="4" spans="1:259" ht="63" x14ac:dyDescent="0.25">
      <c r="A4" s="6" t="s">
        <v>2</v>
      </c>
      <c r="B4" s="6" t="s">
        <v>3</v>
      </c>
      <c r="C4" s="7" t="s">
        <v>4</v>
      </c>
      <c r="D4" s="7" t="s">
        <v>401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402</v>
      </c>
      <c r="L4" s="7" t="s">
        <v>399</v>
      </c>
      <c r="M4" s="7" t="s">
        <v>6</v>
      </c>
      <c r="N4" s="7" t="s">
        <v>7</v>
      </c>
      <c r="O4" s="7" t="s">
        <v>11</v>
      </c>
      <c r="P4" s="7" t="s">
        <v>12</v>
      </c>
      <c r="Q4" s="7" t="s">
        <v>403</v>
      </c>
      <c r="R4" s="7" t="s">
        <v>400</v>
      </c>
      <c r="S4" s="7" t="s">
        <v>6</v>
      </c>
      <c r="T4" s="7" t="s">
        <v>7</v>
      </c>
      <c r="U4" s="8"/>
      <c r="V4" s="8"/>
    </row>
    <row r="5" spans="1:259" s="14" customFormat="1" x14ac:dyDescent="0.25">
      <c r="A5" s="9" t="s">
        <v>13</v>
      </c>
      <c r="B5" s="10" t="s">
        <v>14</v>
      </c>
      <c r="C5" s="11">
        <f t="shared" ref="C5:E5" si="0">SUM(C7:C11)</f>
        <v>1038228.8999999999</v>
      </c>
      <c r="D5" s="11">
        <f t="shared" si="0"/>
        <v>1038228.8999999999</v>
      </c>
      <c r="E5" s="11">
        <f t="shared" si="0"/>
        <v>1038228.8999999999</v>
      </c>
      <c r="F5" s="12">
        <f>E5-D5</f>
        <v>0</v>
      </c>
      <c r="G5" s="12"/>
      <c r="H5" s="11">
        <f t="shared" ref="H5:R5" si="1">SUM(H7:H11)</f>
        <v>1091408.3</v>
      </c>
      <c r="I5" s="11">
        <f t="shared" si="1"/>
        <v>1091408.3</v>
      </c>
      <c r="J5" s="11">
        <f t="shared" si="1"/>
        <v>1091408.3</v>
      </c>
      <c r="K5" s="11">
        <f t="shared" si="1"/>
        <v>1091408.3</v>
      </c>
      <c r="L5" s="11">
        <f t="shared" si="1"/>
        <v>1091408.3</v>
      </c>
      <c r="M5" s="12">
        <f>L5-K5</f>
        <v>0</v>
      </c>
      <c r="N5" s="12"/>
      <c r="O5" s="11">
        <f t="shared" si="1"/>
        <v>1138334.9999999998</v>
      </c>
      <c r="P5" s="11">
        <f t="shared" si="1"/>
        <v>1138334.9999999998</v>
      </c>
      <c r="Q5" s="11">
        <f t="shared" si="1"/>
        <v>1138334.9999999998</v>
      </c>
      <c r="R5" s="11">
        <f t="shared" si="1"/>
        <v>1138334.9999999998</v>
      </c>
      <c r="S5" s="12">
        <f>R5-Q5</f>
        <v>0</v>
      </c>
      <c r="T5" s="12"/>
      <c r="U5" s="13"/>
      <c r="V5" s="13"/>
    </row>
    <row r="6" spans="1:259" s="18" customFormat="1" ht="63" x14ac:dyDescent="0.25">
      <c r="A6" s="6"/>
      <c r="B6" s="15" t="s">
        <v>15</v>
      </c>
      <c r="C6" s="16">
        <f>(C7+C8+C9+C10)*16.55750572/31.55750572+C11</f>
        <v>546441.12571579078</v>
      </c>
      <c r="D6" s="16">
        <f>(D7+D8+D9+D10)*16.55750572/31.55750572+D11</f>
        <v>546441.12571579078</v>
      </c>
      <c r="E6" s="16">
        <f>(E7+E8+E9+E10)*16.55750572/31.55750572+E11</f>
        <v>546441.12571579078</v>
      </c>
      <c r="F6" s="12">
        <f t="shared" ref="F6:F72" si="2">E6-D6</f>
        <v>0</v>
      </c>
      <c r="G6" s="12"/>
      <c r="H6" s="16">
        <f>(H7+H8+H9+H10)*16.79627615/31.79627615+H11</f>
        <v>578270.99351073056</v>
      </c>
      <c r="I6" s="16">
        <f>(I7+I8+I9+I10)*16.79627615/31.79627615+I11</f>
        <v>578270.99351073056</v>
      </c>
      <c r="J6" s="16">
        <f>(J7+J8+J9+J10)*16.79627615/31.79627615+J11</f>
        <v>578270.99351073056</v>
      </c>
      <c r="K6" s="16">
        <f>(K7+K8+K9+K10)*16.79627615/31.79627615+K11</f>
        <v>578270.99351073056</v>
      </c>
      <c r="L6" s="16">
        <f>(L7+L8+L9+L10)*16.79627615/31.79627615+L11</f>
        <v>578270.99351073056</v>
      </c>
      <c r="M6" s="12">
        <f t="shared" ref="M6:M69" si="3">L6-K6</f>
        <v>0</v>
      </c>
      <c r="N6" s="12"/>
      <c r="O6" s="16">
        <f>(O7+O8+O9+O10)*16.75241432/31.75241432+O11</f>
        <v>602343.69463081507</v>
      </c>
      <c r="P6" s="16">
        <f>(P7+P8+P9+P10)*16.75241432/31.75241432+P11</f>
        <v>602343.69463081507</v>
      </c>
      <c r="Q6" s="16">
        <f>(Q7+Q8+Q9+Q10)*16.75241432/31.75241432+Q11</f>
        <v>602343.69463081507</v>
      </c>
      <c r="R6" s="16">
        <f>(R7+R8+R9+R10)*16.75241432/31.75241432+R11</f>
        <v>602343.69463081507</v>
      </c>
      <c r="S6" s="12">
        <f t="shared" ref="S6:S69" si="4">R6-Q6</f>
        <v>0</v>
      </c>
      <c r="T6" s="12"/>
      <c r="U6" s="17"/>
      <c r="V6" s="17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</row>
    <row r="7" spans="1:259" ht="78.75" x14ac:dyDescent="0.25">
      <c r="A7" s="72" t="s">
        <v>16</v>
      </c>
      <c r="B7" s="19" t="s">
        <v>17</v>
      </c>
      <c r="C7" s="12">
        <f>895992.1+79744.2-29.2</f>
        <v>975707.1</v>
      </c>
      <c r="D7" s="12">
        <f>895992.1+79744.2-29.2</f>
        <v>975707.1</v>
      </c>
      <c r="E7" s="12">
        <v>969707.1</v>
      </c>
      <c r="F7" s="12">
        <f t="shared" si="2"/>
        <v>-6000</v>
      </c>
      <c r="G7" s="12" t="s">
        <v>18</v>
      </c>
      <c r="H7" s="12">
        <f>947910.7+79744.2-22.3</f>
        <v>1027632.5999999999</v>
      </c>
      <c r="I7" s="12">
        <f>947910.7+79744.2-22.3</f>
        <v>1027632.5999999999</v>
      </c>
      <c r="J7" s="12">
        <f>947910.7+79744.2-22.3</f>
        <v>1027632.5999999999</v>
      </c>
      <c r="K7" s="12">
        <f>947910.7+79744.2-22.3</f>
        <v>1027632.5999999999</v>
      </c>
      <c r="L7" s="12">
        <f>947910.7+79744.2-22.3</f>
        <v>1027632.5999999999</v>
      </c>
      <c r="M7" s="12">
        <f t="shared" si="3"/>
        <v>0</v>
      </c>
      <c r="N7" s="12"/>
      <c r="O7" s="12">
        <f>993934+79744.2-45.3</f>
        <v>1073632.8999999999</v>
      </c>
      <c r="P7" s="12">
        <f>993934+79744.2-45.3</f>
        <v>1073632.8999999999</v>
      </c>
      <c r="Q7" s="12">
        <f>993934+79744.2-45.3</f>
        <v>1073632.8999999999</v>
      </c>
      <c r="R7" s="12">
        <f>993934+79744.2-45.3</f>
        <v>1073632.8999999999</v>
      </c>
      <c r="S7" s="12">
        <f t="shared" si="4"/>
        <v>0</v>
      </c>
      <c r="T7" s="12"/>
      <c r="U7" s="20"/>
      <c r="V7" s="20"/>
    </row>
    <row r="8" spans="1:259" ht="47.25" x14ac:dyDescent="0.25">
      <c r="A8" s="73"/>
      <c r="B8" s="19" t="s">
        <v>19</v>
      </c>
      <c r="C8" s="12">
        <v>39514.5</v>
      </c>
      <c r="D8" s="12">
        <v>39514.5</v>
      </c>
      <c r="E8" s="12">
        <v>39514.5</v>
      </c>
      <c r="F8" s="12">
        <f t="shared" si="2"/>
        <v>0</v>
      </c>
      <c r="G8" s="12"/>
      <c r="H8" s="12">
        <v>40291.300000000003</v>
      </c>
      <c r="I8" s="12">
        <v>40291.300000000003</v>
      </c>
      <c r="J8" s="12">
        <v>40291.300000000003</v>
      </c>
      <c r="K8" s="12">
        <v>40291.300000000003</v>
      </c>
      <c r="L8" s="12">
        <v>40291.300000000003</v>
      </c>
      <c r="M8" s="12">
        <f t="shared" si="3"/>
        <v>0</v>
      </c>
      <c r="N8" s="12"/>
      <c r="O8" s="12">
        <v>40879.4</v>
      </c>
      <c r="P8" s="12">
        <v>40879.4</v>
      </c>
      <c r="Q8" s="12">
        <v>40879.4</v>
      </c>
      <c r="R8" s="12">
        <v>40879.4</v>
      </c>
      <c r="S8" s="12">
        <f t="shared" si="4"/>
        <v>0</v>
      </c>
      <c r="T8" s="12"/>
      <c r="U8" s="20"/>
      <c r="V8" s="20"/>
    </row>
    <row r="9" spans="1:259" ht="110.25" x14ac:dyDescent="0.25">
      <c r="A9" s="21" t="s">
        <v>20</v>
      </c>
      <c r="B9" s="22" t="s">
        <v>21</v>
      </c>
      <c r="C9" s="12">
        <v>12418.1</v>
      </c>
      <c r="D9" s="12">
        <v>12418.1</v>
      </c>
      <c r="E9" s="12">
        <v>18418.099999999999</v>
      </c>
      <c r="F9" s="12">
        <f t="shared" si="2"/>
        <v>5999.9999999999982</v>
      </c>
      <c r="G9" s="12" t="s">
        <v>18</v>
      </c>
      <c r="H9" s="12">
        <v>12799.8</v>
      </c>
      <c r="I9" s="12">
        <v>12799.8</v>
      </c>
      <c r="J9" s="12">
        <v>12799.8</v>
      </c>
      <c r="K9" s="12">
        <v>12799.8</v>
      </c>
      <c r="L9" s="12">
        <v>12799.8</v>
      </c>
      <c r="M9" s="12">
        <f t="shared" si="3"/>
        <v>0</v>
      </c>
      <c r="N9" s="12"/>
      <c r="O9" s="12">
        <v>13088.9</v>
      </c>
      <c r="P9" s="12">
        <v>13088.9</v>
      </c>
      <c r="Q9" s="12">
        <v>13088.9</v>
      </c>
      <c r="R9" s="12">
        <v>13088.9</v>
      </c>
      <c r="S9" s="12">
        <f t="shared" si="4"/>
        <v>0</v>
      </c>
      <c r="T9" s="12"/>
      <c r="U9" s="20"/>
      <c r="V9" s="20"/>
    </row>
    <row r="10" spans="1:259" ht="47.25" x14ac:dyDescent="0.25">
      <c r="A10" s="21" t="s">
        <v>22</v>
      </c>
      <c r="B10" s="19" t="s">
        <v>23</v>
      </c>
      <c r="C10" s="12">
        <v>7000</v>
      </c>
      <c r="D10" s="12">
        <v>7000</v>
      </c>
      <c r="E10" s="12">
        <v>7000</v>
      </c>
      <c r="F10" s="12">
        <f t="shared" si="2"/>
        <v>0</v>
      </c>
      <c r="G10" s="12"/>
      <c r="H10" s="12">
        <v>7000</v>
      </c>
      <c r="I10" s="12">
        <v>7000</v>
      </c>
      <c r="J10" s="12">
        <v>7000</v>
      </c>
      <c r="K10" s="12">
        <v>7000</v>
      </c>
      <c r="L10" s="12">
        <v>7000</v>
      </c>
      <c r="M10" s="12">
        <f t="shared" si="3"/>
        <v>0</v>
      </c>
      <c r="N10" s="12"/>
      <c r="O10" s="12">
        <v>7000</v>
      </c>
      <c r="P10" s="12">
        <v>7000</v>
      </c>
      <c r="Q10" s="12">
        <v>7000</v>
      </c>
      <c r="R10" s="12">
        <v>7000</v>
      </c>
      <c r="S10" s="12">
        <f t="shared" si="4"/>
        <v>0</v>
      </c>
      <c r="T10" s="12"/>
      <c r="U10" s="20"/>
      <c r="V10" s="20"/>
    </row>
    <row r="11" spans="1:259" ht="94.5" x14ac:dyDescent="0.25">
      <c r="A11" s="21" t="s">
        <v>24</v>
      </c>
      <c r="B11" s="22" t="s">
        <v>25</v>
      </c>
      <c r="C11" s="12">
        <v>3589.2</v>
      </c>
      <c r="D11" s="12">
        <v>3589.2</v>
      </c>
      <c r="E11" s="12">
        <v>3589.2</v>
      </c>
      <c r="F11" s="12">
        <f t="shared" si="2"/>
        <v>0</v>
      </c>
      <c r="G11" s="12"/>
      <c r="H11" s="12">
        <v>3684.6</v>
      </c>
      <c r="I11" s="12">
        <v>3684.6</v>
      </c>
      <c r="J11" s="12">
        <v>3684.6</v>
      </c>
      <c r="K11" s="12">
        <v>3684.6</v>
      </c>
      <c r="L11" s="12">
        <v>3684.6</v>
      </c>
      <c r="M11" s="12">
        <f t="shared" si="3"/>
        <v>0</v>
      </c>
      <c r="N11" s="12"/>
      <c r="O11" s="12">
        <v>3733.8</v>
      </c>
      <c r="P11" s="12">
        <v>3733.8</v>
      </c>
      <c r="Q11" s="12">
        <v>3733.8</v>
      </c>
      <c r="R11" s="12">
        <v>3733.8</v>
      </c>
      <c r="S11" s="12">
        <f t="shared" si="4"/>
        <v>0</v>
      </c>
      <c r="T11" s="12"/>
      <c r="U11" s="20"/>
      <c r="V11" s="20"/>
      <c r="X11" s="23"/>
      <c r="Y11" s="23"/>
      <c r="Z11" s="23"/>
      <c r="AA11" s="23"/>
    </row>
    <row r="12" spans="1:259" s="14" customFormat="1" ht="31.5" x14ac:dyDescent="0.25">
      <c r="A12" s="24" t="s">
        <v>26</v>
      </c>
      <c r="B12" s="25" t="s">
        <v>27</v>
      </c>
      <c r="C12" s="11">
        <f t="shared" ref="C12:R12" si="5">C13+C14+C15+C16</f>
        <v>26667.5</v>
      </c>
      <c r="D12" s="11">
        <f t="shared" si="5"/>
        <v>26667.5</v>
      </c>
      <c r="E12" s="11">
        <f t="shared" si="5"/>
        <v>26667.5</v>
      </c>
      <c r="F12" s="12">
        <f t="shared" si="2"/>
        <v>0</v>
      </c>
      <c r="G12" s="12"/>
      <c r="H12" s="11">
        <f t="shared" si="5"/>
        <v>27680.399999999998</v>
      </c>
      <c r="I12" s="11">
        <f t="shared" si="5"/>
        <v>27680.399999999998</v>
      </c>
      <c r="J12" s="11">
        <f t="shared" si="5"/>
        <v>27680.399999999998</v>
      </c>
      <c r="K12" s="11">
        <f t="shared" si="5"/>
        <v>27680.399999999998</v>
      </c>
      <c r="L12" s="11">
        <f t="shared" si="5"/>
        <v>27680.399999999998</v>
      </c>
      <c r="M12" s="12">
        <f t="shared" si="3"/>
        <v>0</v>
      </c>
      <c r="N12" s="12"/>
      <c r="O12" s="11">
        <f t="shared" si="5"/>
        <v>35286.400000000001</v>
      </c>
      <c r="P12" s="11">
        <f t="shared" si="5"/>
        <v>35286.400000000001</v>
      </c>
      <c r="Q12" s="11">
        <f t="shared" si="5"/>
        <v>35286.400000000001</v>
      </c>
      <c r="R12" s="11">
        <f t="shared" si="5"/>
        <v>35286.400000000001</v>
      </c>
      <c r="S12" s="12">
        <f t="shared" si="4"/>
        <v>0</v>
      </c>
      <c r="T12" s="12"/>
      <c r="U12" s="13"/>
      <c r="V12" s="13"/>
    </row>
    <row r="13" spans="1:259" ht="110.25" x14ac:dyDescent="0.25">
      <c r="A13" s="21" t="s">
        <v>28</v>
      </c>
      <c r="B13" s="26" t="s">
        <v>29</v>
      </c>
      <c r="C13" s="12">
        <v>12025.9</v>
      </c>
      <c r="D13" s="12">
        <v>12025.9</v>
      </c>
      <c r="E13" s="12">
        <v>12025.9</v>
      </c>
      <c r="F13" s="12">
        <f t="shared" si="2"/>
        <v>0</v>
      </c>
      <c r="G13" s="12"/>
      <c r="H13" s="12">
        <v>12497.1</v>
      </c>
      <c r="I13" s="12">
        <v>12497.1</v>
      </c>
      <c r="J13" s="12">
        <v>12497.1</v>
      </c>
      <c r="K13" s="12">
        <v>12497.1</v>
      </c>
      <c r="L13" s="12">
        <v>12497.1</v>
      </c>
      <c r="M13" s="12">
        <f t="shared" si="3"/>
        <v>0</v>
      </c>
      <c r="N13" s="12"/>
      <c r="O13" s="12">
        <v>15946.2</v>
      </c>
      <c r="P13" s="12">
        <v>15946.2</v>
      </c>
      <c r="Q13" s="12">
        <v>15946.2</v>
      </c>
      <c r="R13" s="12">
        <v>15946.2</v>
      </c>
      <c r="S13" s="12">
        <f t="shared" si="4"/>
        <v>0</v>
      </c>
      <c r="T13" s="12"/>
      <c r="U13" s="20"/>
      <c r="V13" s="20"/>
    </row>
    <row r="14" spans="1:259" ht="126" x14ac:dyDescent="0.25">
      <c r="A14" s="21" t="s">
        <v>30</v>
      </c>
      <c r="B14" s="26" t="s">
        <v>31</v>
      </c>
      <c r="C14" s="12">
        <v>92.8</v>
      </c>
      <c r="D14" s="12">
        <v>92.8</v>
      </c>
      <c r="E14" s="12">
        <v>92.8</v>
      </c>
      <c r="F14" s="12">
        <f t="shared" si="2"/>
        <v>0</v>
      </c>
      <c r="G14" s="12"/>
      <c r="H14" s="12">
        <v>96.5</v>
      </c>
      <c r="I14" s="12">
        <v>96.5</v>
      </c>
      <c r="J14" s="12">
        <v>96.5</v>
      </c>
      <c r="K14" s="12">
        <v>96.5</v>
      </c>
      <c r="L14" s="12">
        <v>96.5</v>
      </c>
      <c r="M14" s="12">
        <f t="shared" si="3"/>
        <v>0</v>
      </c>
      <c r="N14" s="12"/>
      <c r="O14" s="12">
        <v>123.1</v>
      </c>
      <c r="P14" s="12">
        <v>123.1</v>
      </c>
      <c r="Q14" s="12">
        <v>123.1</v>
      </c>
      <c r="R14" s="12">
        <v>123.1</v>
      </c>
      <c r="S14" s="12">
        <f t="shared" si="4"/>
        <v>0</v>
      </c>
      <c r="T14" s="12"/>
      <c r="U14" s="20"/>
      <c r="V14" s="20"/>
    </row>
    <row r="15" spans="1:259" ht="110.25" x14ac:dyDescent="0.25">
      <c r="A15" s="21" t="s">
        <v>32</v>
      </c>
      <c r="B15" s="26" t="s">
        <v>33</v>
      </c>
      <c r="C15" s="12">
        <v>16684.8</v>
      </c>
      <c r="D15" s="12">
        <v>16684.8</v>
      </c>
      <c r="E15" s="12">
        <v>16684.8</v>
      </c>
      <c r="F15" s="12">
        <f t="shared" si="2"/>
        <v>0</v>
      </c>
      <c r="G15" s="12"/>
      <c r="H15" s="12">
        <v>17339.599999999999</v>
      </c>
      <c r="I15" s="12">
        <v>17339.599999999999</v>
      </c>
      <c r="J15" s="12">
        <v>17339.599999999999</v>
      </c>
      <c r="K15" s="12">
        <v>17339.599999999999</v>
      </c>
      <c r="L15" s="12">
        <v>17339.599999999999</v>
      </c>
      <c r="M15" s="12">
        <f t="shared" si="3"/>
        <v>0</v>
      </c>
      <c r="N15" s="12"/>
      <c r="O15" s="12">
        <v>22125.3</v>
      </c>
      <c r="P15" s="12">
        <v>22125.3</v>
      </c>
      <c r="Q15" s="12">
        <v>22125.3</v>
      </c>
      <c r="R15" s="12">
        <v>22125.3</v>
      </c>
      <c r="S15" s="12">
        <f t="shared" si="4"/>
        <v>0</v>
      </c>
      <c r="T15" s="12"/>
      <c r="U15" s="20"/>
      <c r="V15" s="20"/>
    </row>
    <row r="16" spans="1:259" ht="110.25" x14ac:dyDescent="0.25">
      <c r="A16" s="21" t="s">
        <v>34</v>
      </c>
      <c r="B16" s="26" t="s">
        <v>35</v>
      </c>
      <c r="C16" s="12">
        <v>-2136</v>
      </c>
      <c r="D16" s="12">
        <v>-2136</v>
      </c>
      <c r="E16" s="12">
        <v>-2136</v>
      </c>
      <c r="F16" s="12">
        <f t="shared" si="2"/>
        <v>0</v>
      </c>
      <c r="G16" s="12"/>
      <c r="H16" s="12">
        <v>-2252.8000000000002</v>
      </c>
      <c r="I16" s="12">
        <v>-2252.8000000000002</v>
      </c>
      <c r="J16" s="12">
        <v>-2252.8000000000002</v>
      </c>
      <c r="K16" s="12">
        <v>-2252.8000000000002</v>
      </c>
      <c r="L16" s="12">
        <v>-2252.8000000000002</v>
      </c>
      <c r="M16" s="12">
        <f t="shared" si="3"/>
        <v>0</v>
      </c>
      <c r="N16" s="12"/>
      <c r="O16" s="12">
        <v>-2908.2</v>
      </c>
      <c r="P16" s="12">
        <v>-2908.2</v>
      </c>
      <c r="Q16" s="12">
        <v>-2908.2</v>
      </c>
      <c r="R16" s="12">
        <v>-2908.2</v>
      </c>
      <c r="S16" s="12">
        <f t="shared" si="4"/>
        <v>0</v>
      </c>
      <c r="T16" s="12"/>
      <c r="U16" s="20"/>
      <c r="V16" s="20"/>
    </row>
    <row r="17" spans="1:259" s="14" customFormat="1" x14ac:dyDescent="0.25">
      <c r="A17" s="9" t="s">
        <v>36</v>
      </c>
      <c r="B17" s="27" t="s">
        <v>37</v>
      </c>
      <c r="C17" s="11">
        <f t="shared" ref="C17:R17" si="6">C18+C23+C24+C25</f>
        <v>298474.5</v>
      </c>
      <c r="D17" s="11">
        <f t="shared" si="6"/>
        <v>298474.5</v>
      </c>
      <c r="E17" s="11">
        <f t="shared" si="6"/>
        <v>298440.90000000002</v>
      </c>
      <c r="F17" s="12">
        <f t="shared" si="2"/>
        <v>-33.599999999976717</v>
      </c>
      <c r="G17" s="12"/>
      <c r="H17" s="11">
        <f t="shared" si="6"/>
        <v>266170.69999999995</v>
      </c>
      <c r="I17" s="11">
        <f t="shared" si="6"/>
        <v>266170.69999999995</v>
      </c>
      <c r="J17" s="11">
        <f t="shared" si="6"/>
        <v>266170.69999999995</v>
      </c>
      <c r="K17" s="11">
        <f t="shared" si="6"/>
        <v>266170.69999999995</v>
      </c>
      <c r="L17" s="11">
        <f t="shared" si="6"/>
        <v>266170.69999999995</v>
      </c>
      <c r="M17" s="12">
        <f t="shared" si="3"/>
        <v>0</v>
      </c>
      <c r="N17" s="12"/>
      <c r="O17" s="11">
        <f t="shared" si="6"/>
        <v>261132.80000000002</v>
      </c>
      <c r="P17" s="11">
        <f t="shared" si="6"/>
        <v>261132.80000000002</v>
      </c>
      <c r="Q17" s="11">
        <f t="shared" si="6"/>
        <v>261132.80000000002</v>
      </c>
      <c r="R17" s="11">
        <f t="shared" si="6"/>
        <v>261132.80000000002</v>
      </c>
      <c r="S17" s="12">
        <f t="shared" si="4"/>
        <v>0</v>
      </c>
      <c r="T17" s="12"/>
      <c r="U17" s="13"/>
      <c r="V17" s="13"/>
    </row>
    <row r="18" spans="1:259" s="28" customFormat="1" ht="31.5" x14ac:dyDescent="0.25">
      <c r="A18" s="7" t="s">
        <v>38</v>
      </c>
      <c r="B18" s="19" t="s">
        <v>39</v>
      </c>
      <c r="C18" s="12">
        <f t="shared" ref="C18:R18" si="7">C19+C20+C21+C22</f>
        <v>229174.5</v>
      </c>
      <c r="D18" s="12">
        <f>D19+D20+D21+D22</f>
        <v>229174.5</v>
      </c>
      <c r="E18" s="12">
        <f>E19+E20+E21+E22</f>
        <v>229174.5</v>
      </c>
      <c r="F18" s="12">
        <f t="shared" si="2"/>
        <v>0</v>
      </c>
      <c r="G18" s="12"/>
      <c r="H18" s="12">
        <f t="shared" si="7"/>
        <v>241328.9</v>
      </c>
      <c r="I18" s="12">
        <f t="shared" si="7"/>
        <v>241328.9</v>
      </c>
      <c r="J18" s="12">
        <f t="shared" si="7"/>
        <v>241328.9</v>
      </c>
      <c r="K18" s="12">
        <f t="shared" si="7"/>
        <v>241328.9</v>
      </c>
      <c r="L18" s="12">
        <f t="shared" si="7"/>
        <v>241328.9</v>
      </c>
      <c r="M18" s="12">
        <f t="shared" si="3"/>
        <v>0</v>
      </c>
      <c r="N18" s="12"/>
      <c r="O18" s="12">
        <f t="shared" si="7"/>
        <v>250990</v>
      </c>
      <c r="P18" s="12">
        <f t="shared" si="7"/>
        <v>250990</v>
      </c>
      <c r="Q18" s="12">
        <f t="shared" si="7"/>
        <v>250990</v>
      </c>
      <c r="R18" s="12">
        <f t="shared" si="7"/>
        <v>250990</v>
      </c>
      <c r="S18" s="12">
        <f t="shared" si="4"/>
        <v>0</v>
      </c>
      <c r="T18" s="12"/>
      <c r="U18" s="13"/>
      <c r="V18" s="13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</row>
    <row r="19" spans="1:259" s="28" customFormat="1" ht="31.5" x14ac:dyDescent="0.25">
      <c r="A19" s="7" t="s">
        <v>40</v>
      </c>
      <c r="B19" s="19" t="s">
        <v>41</v>
      </c>
      <c r="C19" s="12">
        <v>179004.5</v>
      </c>
      <c r="D19" s="12">
        <v>179004.5</v>
      </c>
      <c r="E19" s="12">
        <v>179004.5</v>
      </c>
      <c r="F19" s="12">
        <f t="shared" si="2"/>
        <v>0</v>
      </c>
      <c r="G19" s="12"/>
      <c r="H19" s="12">
        <v>191158.9</v>
      </c>
      <c r="I19" s="12">
        <v>191158.9</v>
      </c>
      <c r="J19" s="12">
        <v>191158.9</v>
      </c>
      <c r="K19" s="12">
        <v>191158.9</v>
      </c>
      <c r="L19" s="12">
        <v>191158.9</v>
      </c>
      <c r="M19" s="12">
        <f t="shared" si="3"/>
        <v>0</v>
      </c>
      <c r="N19" s="12"/>
      <c r="O19" s="12">
        <v>200820</v>
      </c>
      <c r="P19" s="12">
        <v>200820</v>
      </c>
      <c r="Q19" s="12">
        <v>200820</v>
      </c>
      <c r="R19" s="12">
        <v>200820</v>
      </c>
      <c r="S19" s="12">
        <f t="shared" si="4"/>
        <v>0</v>
      </c>
      <c r="T19" s="12"/>
      <c r="U19" s="20"/>
      <c r="V19" s="20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</row>
    <row r="20" spans="1:259" s="28" customFormat="1" ht="47.25" x14ac:dyDescent="0.25">
      <c r="A20" s="7" t="s">
        <v>42</v>
      </c>
      <c r="B20" s="19" t="s">
        <v>43</v>
      </c>
      <c r="C20" s="12">
        <v>50</v>
      </c>
      <c r="D20" s="12">
        <v>50</v>
      </c>
      <c r="E20" s="12">
        <v>50</v>
      </c>
      <c r="F20" s="12">
        <f t="shared" si="2"/>
        <v>0</v>
      </c>
      <c r="G20" s="12"/>
      <c r="H20" s="12">
        <v>50</v>
      </c>
      <c r="I20" s="12">
        <v>50</v>
      </c>
      <c r="J20" s="12">
        <v>50</v>
      </c>
      <c r="K20" s="12">
        <v>50</v>
      </c>
      <c r="L20" s="12">
        <v>50</v>
      </c>
      <c r="M20" s="12">
        <f t="shared" si="3"/>
        <v>0</v>
      </c>
      <c r="N20" s="12"/>
      <c r="O20" s="12">
        <v>50</v>
      </c>
      <c r="P20" s="12">
        <v>50</v>
      </c>
      <c r="Q20" s="12">
        <v>50</v>
      </c>
      <c r="R20" s="12">
        <v>50</v>
      </c>
      <c r="S20" s="12">
        <f t="shared" si="4"/>
        <v>0</v>
      </c>
      <c r="T20" s="12"/>
      <c r="U20" s="20"/>
      <c r="V20" s="20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</row>
    <row r="21" spans="1:259" ht="63" x14ac:dyDescent="0.25">
      <c r="A21" s="7" t="s">
        <v>44</v>
      </c>
      <c r="B21" s="19" t="s">
        <v>45</v>
      </c>
      <c r="C21" s="12">
        <v>50070</v>
      </c>
      <c r="D21" s="12">
        <v>50070</v>
      </c>
      <c r="E21" s="12">
        <v>50070</v>
      </c>
      <c r="F21" s="12">
        <f t="shared" si="2"/>
        <v>0</v>
      </c>
      <c r="G21" s="12"/>
      <c r="H21" s="12">
        <v>50070</v>
      </c>
      <c r="I21" s="12">
        <v>50070</v>
      </c>
      <c r="J21" s="12">
        <v>50070</v>
      </c>
      <c r="K21" s="12">
        <v>50070</v>
      </c>
      <c r="L21" s="12">
        <v>50070</v>
      </c>
      <c r="M21" s="12">
        <f t="shared" si="3"/>
        <v>0</v>
      </c>
      <c r="N21" s="12"/>
      <c r="O21" s="12">
        <v>50070</v>
      </c>
      <c r="P21" s="12">
        <v>50070</v>
      </c>
      <c r="Q21" s="12">
        <v>50070</v>
      </c>
      <c r="R21" s="12">
        <v>50070</v>
      </c>
      <c r="S21" s="12">
        <f t="shared" si="4"/>
        <v>0</v>
      </c>
      <c r="T21" s="12"/>
      <c r="U21" s="20"/>
      <c r="V21" s="20"/>
    </row>
    <row r="22" spans="1:259" ht="47.25" x14ac:dyDescent="0.25">
      <c r="A22" s="7" t="s">
        <v>46</v>
      </c>
      <c r="B22" s="19" t="s">
        <v>47</v>
      </c>
      <c r="C22" s="12">
        <v>50</v>
      </c>
      <c r="D22" s="12">
        <v>50</v>
      </c>
      <c r="E22" s="12">
        <v>50</v>
      </c>
      <c r="F22" s="12">
        <f t="shared" si="2"/>
        <v>0</v>
      </c>
      <c r="G22" s="12"/>
      <c r="H22" s="12">
        <v>50</v>
      </c>
      <c r="I22" s="12">
        <v>50</v>
      </c>
      <c r="J22" s="12">
        <v>50</v>
      </c>
      <c r="K22" s="12">
        <v>50</v>
      </c>
      <c r="L22" s="12">
        <v>50</v>
      </c>
      <c r="M22" s="12">
        <f t="shared" si="3"/>
        <v>0</v>
      </c>
      <c r="N22" s="12"/>
      <c r="O22" s="12">
        <v>50</v>
      </c>
      <c r="P22" s="12">
        <v>50</v>
      </c>
      <c r="Q22" s="12">
        <v>50</v>
      </c>
      <c r="R22" s="12">
        <v>50</v>
      </c>
      <c r="S22" s="12">
        <f t="shared" si="4"/>
        <v>0</v>
      </c>
      <c r="T22" s="12"/>
      <c r="U22" s="20"/>
      <c r="V22" s="20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</row>
    <row r="23" spans="1:259" ht="31.5" x14ac:dyDescent="0.25">
      <c r="A23" s="7" t="s">
        <v>48</v>
      </c>
      <c r="B23" s="19" t="s">
        <v>49</v>
      </c>
      <c r="C23" s="12">
        <v>59435.4</v>
      </c>
      <c r="D23" s="12">
        <v>59435.4</v>
      </c>
      <c r="E23" s="12">
        <v>59435.4</v>
      </c>
      <c r="F23" s="12">
        <f t="shared" si="2"/>
        <v>0</v>
      </c>
      <c r="G23" s="12"/>
      <c r="H23" s="12">
        <v>14858.8</v>
      </c>
      <c r="I23" s="12">
        <v>14858.8</v>
      </c>
      <c r="J23" s="12">
        <v>14858.8</v>
      </c>
      <c r="K23" s="12">
        <v>14858.8</v>
      </c>
      <c r="L23" s="12">
        <v>14858.8</v>
      </c>
      <c r="M23" s="12">
        <f t="shared" si="3"/>
        <v>0</v>
      </c>
      <c r="N23" s="12"/>
      <c r="O23" s="12">
        <v>0</v>
      </c>
      <c r="P23" s="12">
        <v>0</v>
      </c>
      <c r="Q23" s="12">
        <v>0</v>
      </c>
      <c r="R23" s="12">
        <v>0</v>
      </c>
      <c r="S23" s="12">
        <f t="shared" si="4"/>
        <v>0</v>
      </c>
      <c r="T23" s="12"/>
      <c r="U23" s="20"/>
      <c r="V23" s="20"/>
    </row>
    <row r="24" spans="1:259" ht="31.5" x14ac:dyDescent="0.25">
      <c r="A24" s="7" t="s">
        <v>50</v>
      </c>
      <c r="B24" s="19" t="s">
        <v>51</v>
      </c>
      <c r="C24" s="12">
        <v>405</v>
      </c>
      <c r="D24" s="12">
        <v>405</v>
      </c>
      <c r="E24" s="12">
        <v>371.4</v>
      </c>
      <c r="F24" s="12">
        <f t="shared" si="2"/>
        <v>-33.600000000000023</v>
      </c>
      <c r="G24" s="12" t="s">
        <v>52</v>
      </c>
      <c r="H24" s="12">
        <v>392.3</v>
      </c>
      <c r="I24" s="12">
        <v>392.3</v>
      </c>
      <c r="J24" s="12">
        <v>392.3</v>
      </c>
      <c r="K24" s="12">
        <v>392.3</v>
      </c>
      <c r="L24" s="12">
        <v>392.3</v>
      </c>
      <c r="M24" s="12">
        <f t="shared" si="3"/>
        <v>0</v>
      </c>
      <c r="N24" s="12"/>
      <c r="O24" s="12">
        <v>398.6</v>
      </c>
      <c r="P24" s="12">
        <v>398.6</v>
      </c>
      <c r="Q24" s="12">
        <v>398.6</v>
      </c>
      <c r="R24" s="12">
        <v>398.6</v>
      </c>
      <c r="S24" s="12">
        <f t="shared" si="4"/>
        <v>0</v>
      </c>
      <c r="T24" s="12"/>
      <c r="U24" s="20"/>
      <c r="V24" s="20"/>
    </row>
    <row r="25" spans="1:259" s="14" customFormat="1" ht="31.5" x14ac:dyDescent="0.25">
      <c r="A25" s="7" t="s">
        <v>53</v>
      </c>
      <c r="B25" s="19" t="s">
        <v>54</v>
      </c>
      <c r="C25" s="12">
        <v>9459.6</v>
      </c>
      <c r="D25" s="12">
        <v>9459.6</v>
      </c>
      <c r="E25" s="12">
        <v>9459.6</v>
      </c>
      <c r="F25" s="12">
        <f t="shared" si="2"/>
        <v>0</v>
      </c>
      <c r="G25" s="12"/>
      <c r="H25" s="12">
        <v>9590.7000000000007</v>
      </c>
      <c r="I25" s="12">
        <v>9590.7000000000007</v>
      </c>
      <c r="J25" s="12">
        <v>9590.7000000000007</v>
      </c>
      <c r="K25" s="12">
        <v>9590.7000000000007</v>
      </c>
      <c r="L25" s="12">
        <v>9590.7000000000007</v>
      </c>
      <c r="M25" s="12">
        <f t="shared" si="3"/>
        <v>0</v>
      </c>
      <c r="N25" s="12"/>
      <c r="O25" s="12">
        <v>9744.2000000000007</v>
      </c>
      <c r="P25" s="12">
        <v>9744.2000000000007</v>
      </c>
      <c r="Q25" s="12">
        <v>9744.2000000000007</v>
      </c>
      <c r="R25" s="12">
        <v>9744.2000000000007</v>
      </c>
      <c r="S25" s="12">
        <f t="shared" si="4"/>
        <v>0</v>
      </c>
      <c r="T25" s="12"/>
      <c r="U25" s="20"/>
      <c r="V25" s="20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</row>
    <row r="26" spans="1:259" x14ac:dyDescent="0.25">
      <c r="A26" s="9" t="s">
        <v>55</v>
      </c>
      <c r="B26" s="27" t="s">
        <v>56</v>
      </c>
      <c r="C26" s="11">
        <f t="shared" ref="C26:R26" si="8">C27+C28</f>
        <v>170652</v>
      </c>
      <c r="D26" s="11">
        <f t="shared" si="8"/>
        <v>171509.8</v>
      </c>
      <c r="E26" s="11">
        <f t="shared" si="8"/>
        <v>171509.8</v>
      </c>
      <c r="F26" s="12">
        <f t="shared" si="2"/>
        <v>0</v>
      </c>
      <c r="G26" s="12"/>
      <c r="H26" s="11">
        <f t="shared" si="8"/>
        <v>176057</v>
      </c>
      <c r="I26" s="11">
        <f t="shared" si="8"/>
        <v>176057</v>
      </c>
      <c r="J26" s="11">
        <f t="shared" si="8"/>
        <v>176057</v>
      </c>
      <c r="K26" s="11">
        <f t="shared" si="8"/>
        <v>176057</v>
      </c>
      <c r="L26" s="11">
        <f t="shared" si="8"/>
        <v>176057</v>
      </c>
      <c r="M26" s="12">
        <f t="shared" si="3"/>
        <v>0</v>
      </c>
      <c r="N26" s="12"/>
      <c r="O26" s="11">
        <f t="shared" si="8"/>
        <v>176112</v>
      </c>
      <c r="P26" s="11">
        <f t="shared" si="8"/>
        <v>176112</v>
      </c>
      <c r="Q26" s="11">
        <f t="shared" si="8"/>
        <v>176112</v>
      </c>
      <c r="R26" s="11">
        <f t="shared" si="8"/>
        <v>176112</v>
      </c>
      <c r="S26" s="12">
        <f t="shared" si="4"/>
        <v>0</v>
      </c>
      <c r="T26" s="12"/>
      <c r="U26" s="13"/>
      <c r="V26" s="13"/>
    </row>
    <row r="27" spans="1:259" s="14" customFormat="1" ht="47.25" x14ac:dyDescent="0.25">
      <c r="A27" s="7" t="s">
        <v>57</v>
      </c>
      <c r="B27" s="19" t="s">
        <v>58</v>
      </c>
      <c r="C27" s="12">
        <v>54040</v>
      </c>
      <c r="D27" s="12">
        <v>54040</v>
      </c>
      <c r="E27" s="12">
        <v>54040</v>
      </c>
      <c r="F27" s="12">
        <f t="shared" si="2"/>
        <v>0</v>
      </c>
      <c r="G27" s="12"/>
      <c r="H27" s="12">
        <v>59445</v>
      </c>
      <c r="I27" s="12">
        <v>59445</v>
      </c>
      <c r="J27" s="12">
        <v>59445</v>
      </c>
      <c r="K27" s="12">
        <v>59445</v>
      </c>
      <c r="L27" s="12">
        <v>59445</v>
      </c>
      <c r="M27" s="12">
        <f t="shared" si="3"/>
        <v>0</v>
      </c>
      <c r="N27" s="12"/>
      <c r="O27" s="12">
        <v>59500</v>
      </c>
      <c r="P27" s="12">
        <v>59500</v>
      </c>
      <c r="Q27" s="12">
        <v>59500</v>
      </c>
      <c r="R27" s="12">
        <v>59500</v>
      </c>
      <c r="S27" s="12">
        <f t="shared" si="4"/>
        <v>0</v>
      </c>
      <c r="T27" s="12"/>
      <c r="U27" s="20"/>
      <c r="V27" s="20"/>
    </row>
    <row r="28" spans="1:259" s="14" customFormat="1" x14ac:dyDescent="0.25">
      <c r="A28" s="7" t="s">
        <v>59</v>
      </c>
      <c r="B28" s="19" t="s">
        <v>60</v>
      </c>
      <c r="C28" s="11">
        <f t="shared" ref="C28:R28" si="9">C29+C30</f>
        <v>116612</v>
      </c>
      <c r="D28" s="11">
        <f t="shared" si="9"/>
        <v>117469.8</v>
      </c>
      <c r="E28" s="11">
        <f t="shared" si="9"/>
        <v>117469.8</v>
      </c>
      <c r="F28" s="12">
        <f t="shared" si="2"/>
        <v>0</v>
      </c>
      <c r="G28" s="12"/>
      <c r="H28" s="11">
        <f t="shared" si="9"/>
        <v>116612</v>
      </c>
      <c r="I28" s="11">
        <f t="shared" si="9"/>
        <v>116612</v>
      </c>
      <c r="J28" s="11">
        <f t="shared" si="9"/>
        <v>116612</v>
      </c>
      <c r="K28" s="11">
        <f t="shared" si="9"/>
        <v>116612</v>
      </c>
      <c r="L28" s="11">
        <f t="shared" si="9"/>
        <v>116612</v>
      </c>
      <c r="M28" s="12">
        <f t="shared" si="3"/>
        <v>0</v>
      </c>
      <c r="N28" s="12"/>
      <c r="O28" s="11">
        <f t="shared" si="9"/>
        <v>116612</v>
      </c>
      <c r="P28" s="11">
        <f t="shared" si="9"/>
        <v>116612</v>
      </c>
      <c r="Q28" s="11">
        <f t="shared" si="9"/>
        <v>116612</v>
      </c>
      <c r="R28" s="11">
        <f t="shared" si="9"/>
        <v>116612</v>
      </c>
      <c r="S28" s="12">
        <f t="shared" si="4"/>
        <v>0</v>
      </c>
      <c r="T28" s="12"/>
      <c r="U28" s="13"/>
      <c r="V28" s="13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</row>
    <row r="29" spans="1:259" s="14" customFormat="1" ht="31.5" x14ac:dyDescent="0.25">
      <c r="A29" s="7" t="s">
        <v>61</v>
      </c>
      <c r="B29" s="19" t="s">
        <v>62</v>
      </c>
      <c r="C29" s="12">
        <v>100000</v>
      </c>
      <c r="D29" s="12">
        <v>100857.8</v>
      </c>
      <c r="E29" s="12">
        <v>100857.8</v>
      </c>
      <c r="F29" s="12">
        <f t="shared" si="2"/>
        <v>0</v>
      </c>
      <c r="G29" s="29"/>
      <c r="H29" s="12">
        <v>100000</v>
      </c>
      <c r="I29" s="12">
        <v>100000</v>
      </c>
      <c r="J29" s="12">
        <v>100000</v>
      </c>
      <c r="K29" s="12">
        <v>100000</v>
      </c>
      <c r="L29" s="12">
        <v>100000</v>
      </c>
      <c r="M29" s="12">
        <f t="shared" si="3"/>
        <v>0</v>
      </c>
      <c r="N29" s="12"/>
      <c r="O29" s="12">
        <v>100000</v>
      </c>
      <c r="P29" s="12">
        <v>100000</v>
      </c>
      <c r="Q29" s="12">
        <v>100000</v>
      </c>
      <c r="R29" s="12">
        <v>100000</v>
      </c>
      <c r="S29" s="12">
        <f t="shared" si="4"/>
        <v>0</v>
      </c>
      <c r="T29" s="12"/>
      <c r="U29" s="20"/>
      <c r="V29" s="2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</row>
    <row r="30" spans="1:259" s="14" customFormat="1" ht="31.5" x14ac:dyDescent="0.25">
      <c r="A30" s="7" t="s">
        <v>63</v>
      </c>
      <c r="B30" s="19" t="s">
        <v>64</v>
      </c>
      <c r="C30" s="12">
        <v>16612</v>
      </c>
      <c r="D30" s="12">
        <v>16612</v>
      </c>
      <c r="E30" s="12">
        <v>16612</v>
      </c>
      <c r="F30" s="12">
        <f t="shared" si="2"/>
        <v>0</v>
      </c>
      <c r="G30" s="12"/>
      <c r="H30" s="12">
        <v>16612</v>
      </c>
      <c r="I30" s="12">
        <v>16612</v>
      </c>
      <c r="J30" s="12">
        <v>16612</v>
      </c>
      <c r="K30" s="12">
        <v>16612</v>
      </c>
      <c r="L30" s="12">
        <v>16612</v>
      </c>
      <c r="M30" s="12">
        <f t="shared" si="3"/>
        <v>0</v>
      </c>
      <c r="N30" s="12"/>
      <c r="O30" s="12">
        <v>16612</v>
      </c>
      <c r="P30" s="12">
        <v>16612</v>
      </c>
      <c r="Q30" s="12">
        <v>16612</v>
      </c>
      <c r="R30" s="12">
        <v>16612</v>
      </c>
      <c r="S30" s="12">
        <f t="shared" si="4"/>
        <v>0</v>
      </c>
      <c r="T30" s="12"/>
      <c r="U30" s="20"/>
      <c r="V30" s="20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</row>
    <row r="31" spans="1:259" s="14" customFormat="1" x14ac:dyDescent="0.25">
      <c r="A31" s="9" t="s">
        <v>65</v>
      </c>
      <c r="B31" s="10" t="s">
        <v>66</v>
      </c>
      <c r="C31" s="11">
        <f t="shared" ref="C31:D31" si="10">SUM(C32:C38)</f>
        <v>39429</v>
      </c>
      <c r="D31" s="11">
        <f t="shared" si="10"/>
        <v>39429</v>
      </c>
      <c r="E31" s="11">
        <f t="shared" ref="E31" si="11">SUM(E32:E38)</f>
        <v>40964</v>
      </c>
      <c r="F31" s="12">
        <f t="shared" si="2"/>
        <v>1535</v>
      </c>
      <c r="G31" s="12"/>
      <c r="H31" s="11">
        <f t="shared" ref="H31:R31" si="12">SUM(H32:H38)</f>
        <v>38636.699999999997</v>
      </c>
      <c r="I31" s="11">
        <f t="shared" si="12"/>
        <v>38636.699999999997</v>
      </c>
      <c r="J31" s="11">
        <f t="shared" si="12"/>
        <v>38636.699999999997</v>
      </c>
      <c r="K31" s="11">
        <f t="shared" si="12"/>
        <v>38636.699999999997</v>
      </c>
      <c r="L31" s="11">
        <f t="shared" si="12"/>
        <v>38636.699999999997</v>
      </c>
      <c r="M31" s="12">
        <f t="shared" si="3"/>
        <v>0</v>
      </c>
      <c r="N31" s="12"/>
      <c r="O31" s="11">
        <f t="shared" si="12"/>
        <v>38944.699999999997</v>
      </c>
      <c r="P31" s="11">
        <f t="shared" si="12"/>
        <v>38944.699999999997</v>
      </c>
      <c r="Q31" s="11">
        <f t="shared" si="12"/>
        <v>38944.699999999997</v>
      </c>
      <c r="R31" s="11">
        <f t="shared" si="12"/>
        <v>38944.699999999997</v>
      </c>
      <c r="S31" s="12">
        <f t="shared" si="4"/>
        <v>0</v>
      </c>
      <c r="T31" s="12"/>
      <c r="U31" s="13"/>
      <c r="V31" s="13"/>
    </row>
    <row r="32" spans="1:259" ht="47.25" x14ac:dyDescent="0.25">
      <c r="A32" s="7" t="s">
        <v>67</v>
      </c>
      <c r="B32" s="19" t="s">
        <v>68</v>
      </c>
      <c r="C32" s="29">
        <v>19995</v>
      </c>
      <c r="D32" s="29">
        <v>19995</v>
      </c>
      <c r="E32" s="29">
        <v>19995</v>
      </c>
      <c r="F32" s="12">
        <f t="shared" si="2"/>
        <v>0</v>
      </c>
      <c r="G32" s="12"/>
      <c r="H32" s="29">
        <v>19202.7</v>
      </c>
      <c r="I32" s="29">
        <v>19202.7</v>
      </c>
      <c r="J32" s="29">
        <v>19202.7</v>
      </c>
      <c r="K32" s="29">
        <v>19202.7</v>
      </c>
      <c r="L32" s="29">
        <v>19202.7</v>
      </c>
      <c r="M32" s="12">
        <f t="shared" si="3"/>
        <v>0</v>
      </c>
      <c r="N32" s="12"/>
      <c r="O32" s="29">
        <v>19510.7</v>
      </c>
      <c r="P32" s="29">
        <v>19510.7</v>
      </c>
      <c r="Q32" s="29">
        <v>19510.7</v>
      </c>
      <c r="R32" s="29">
        <v>19510.7</v>
      </c>
      <c r="S32" s="12">
        <f t="shared" si="4"/>
        <v>0</v>
      </c>
      <c r="T32" s="12"/>
      <c r="U32" s="30"/>
      <c r="V32" s="30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  <c r="IV32" s="14"/>
      <c r="IW32" s="14"/>
      <c r="IX32" s="14"/>
      <c r="IY32" s="14"/>
    </row>
    <row r="33" spans="1:259" ht="63" x14ac:dyDescent="0.25">
      <c r="A33" s="7" t="s">
        <v>69</v>
      </c>
      <c r="B33" s="19" t="s">
        <v>70</v>
      </c>
      <c r="C33" s="12">
        <v>350</v>
      </c>
      <c r="D33" s="12">
        <v>350</v>
      </c>
      <c r="E33" s="12">
        <v>350</v>
      </c>
      <c r="F33" s="12">
        <f t="shared" si="2"/>
        <v>0</v>
      </c>
      <c r="G33" s="12"/>
      <c r="H33" s="12">
        <v>350</v>
      </c>
      <c r="I33" s="12">
        <v>350</v>
      </c>
      <c r="J33" s="12">
        <v>350</v>
      </c>
      <c r="K33" s="12">
        <v>350</v>
      </c>
      <c r="L33" s="12">
        <v>350</v>
      </c>
      <c r="M33" s="12">
        <f t="shared" si="3"/>
        <v>0</v>
      </c>
      <c r="N33" s="12"/>
      <c r="O33" s="12">
        <v>350</v>
      </c>
      <c r="P33" s="12">
        <v>350</v>
      </c>
      <c r="Q33" s="12">
        <v>350</v>
      </c>
      <c r="R33" s="12">
        <v>350</v>
      </c>
      <c r="S33" s="12">
        <f t="shared" si="4"/>
        <v>0</v>
      </c>
      <c r="T33" s="12"/>
      <c r="U33" s="20"/>
      <c r="V33" s="20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</row>
    <row r="34" spans="1:259" s="14" customFormat="1" ht="47.25" x14ac:dyDescent="0.25">
      <c r="A34" s="7" t="s">
        <v>71</v>
      </c>
      <c r="B34" s="19" t="s">
        <v>72</v>
      </c>
      <c r="C34" s="12">
        <v>17000</v>
      </c>
      <c r="D34" s="12">
        <v>17000</v>
      </c>
      <c r="E34" s="12">
        <v>17000</v>
      </c>
      <c r="F34" s="12">
        <f t="shared" si="2"/>
        <v>0</v>
      </c>
      <c r="G34" s="12"/>
      <c r="H34" s="12">
        <v>17000</v>
      </c>
      <c r="I34" s="12">
        <v>17000</v>
      </c>
      <c r="J34" s="12">
        <v>17000</v>
      </c>
      <c r="K34" s="12">
        <v>17000</v>
      </c>
      <c r="L34" s="12">
        <v>17000</v>
      </c>
      <c r="M34" s="12">
        <f t="shared" si="3"/>
        <v>0</v>
      </c>
      <c r="N34" s="12"/>
      <c r="O34" s="12">
        <v>17000</v>
      </c>
      <c r="P34" s="12">
        <v>17000</v>
      </c>
      <c r="Q34" s="12">
        <v>17000</v>
      </c>
      <c r="R34" s="12">
        <v>17000</v>
      </c>
      <c r="S34" s="12">
        <f t="shared" si="4"/>
        <v>0</v>
      </c>
      <c r="T34" s="12"/>
      <c r="U34" s="20"/>
      <c r="V34" s="20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</row>
    <row r="35" spans="1:259" s="14" customFormat="1" ht="31.5" x14ac:dyDescent="0.25">
      <c r="A35" s="7" t="s">
        <v>73</v>
      </c>
      <c r="B35" s="19" t="s">
        <v>74</v>
      </c>
      <c r="C35" s="12">
        <v>730</v>
      </c>
      <c r="D35" s="12">
        <v>730</v>
      </c>
      <c r="E35" s="12">
        <v>730</v>
      </c>
      <c r="F35" s="12">
        <f t="shared" si="2"/>
        <v>0</v>
      </c>
      <c r="G35" s="12"/>
      <c r="H35" s="12">
        <v>730</v>
      </c>
      <c r="I35" s="12">
        <v>730</v>
      </c>
      <c r="J35" s="12">
        <v>730</v>
      </c>
      <c r="K35" s="12">
        <v>730</v>
      </c>
      <c r="L35" s="12">
        <v>730</v>
      </c>
      <c r="M35" s="12">
        <f t="shared" si="3"/>
        <v>0</v>
      </c>
      <c r="N35" s="12"/>
      <c r="O35" s="12">
        <v>730</v>
      </c>
      <c r="P35" s="12">
        <v>730</v>
      </c>
      <c r="Q35" s="12">
        <v>730</v>
      </c>
      <c r="R35" s="12">
        <v>730</v>
      </c>
      <c r="S35" s="12">
        <f t="shared" si="4"/>
        <v>0</v>
      </c>
      <c r="T35" s="12"/>
      <c r="U35" s="20"/>
      <c r="V35" s="20"/>
    </row>
    <row r="36" spans="1:259" ht="78.75" x14ac:dyDescent="0.25">
      <c r="A36" s="7" t="s">
        <v>75</v>
      </c>
      <c r="B36" s="19" t="s">
        <v>76</v>
      </c>
      <c r="C36" s="12">
        <v>1300</v>
      </c>
      <c r="D36" s="12">
        <v>1300</v>
      </c>
      <c r="E36" s="12">
        <v>1500</v>
      </c>
      <c r="F36" s="12">
        <f t="shared" si="2"/>
        <v>200</v>
      </c>
      <c r="G36" s="12" t="s">
        <v>18</v>
      </c>
      <c r="H36" s="12">
        <v>1300</v>
      </c>
      <c r="I36" s="12">
        <v>1300</v>
      </c>
      <c r="J36" s="12">
        <v>1300</v>
      </c>
      <c r="K36" s="12">
        <v>1300</v>
      </c>
      <c r="L36" s="12">
        <v>1300</v>
      </c>
      <c r="M36" s="12">
        <f t="shared" si="3"/>
        <v>0</v>
      </c>
      <c r="N36" s="12"/>
      <c r="O36" s="12">
        <v>1300</v>
      </c>
      <c r="P36" s="12">
        <v>1300</v>
      </c>
      <c r="Q36" s="12">
        <v>1300</v>
      </c>
      <c r="R36" s="12">
        <v>1300</v>
      </c>
      <c r="S36" s="12">
        <f t="shared" si="4"/>
        <v>0</v>
      </c>
      <c r="T36" s="12"/>
      <c r="U36" s="20"/>
      <c r="V36" s="20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  <c r="IW36" s="14"/>
      <c r="IX36" s="14"/>
      <c r="IY36" s="14"/>
    </row>
    <row r="37" spans="1:259" s="28" customFormat="1" ht="31.5" x14ac:dyDescent="0.25">
      <c r="A37" s="7" t="s">
        <v>77</v>
      </c>
      <c r="B37" s="19" t="s">
        <v>78</v>
      </c>
      <c r="C37" s="12">
        <v>30</v>
      </c>
      <c r="D37" s="12">
        <v>30</v>
      </c>
      <c r="E37" s="12">
        <v>1365</v>
      </c>
      <c r="F37" s="12">
        <f t="shared" si="2"/>
        <v>1335</v>
      </c>
      <c r="G37" s="12" t="s">
        <v>52</v>
      </c>
      <c r="H37" s="12">
        <v>30</v>
      </c>
      <c r="I37" s="12">
        <v>30</v>
      </c>
      <c r="J37" s="12">
        <v>30</v>
      </c>
      <c r="K37" s="12">
        <v>30</v>
      </c>
      <c r="L37" s="12">
        <v>30</v>
      </c>
      <c r="M37" s="12">
        <f t="shared" si="3"/>
        <v>0</v>
      </c>
      <c r="N37" s="12"/>
      <c r="O37" s="12">
        <v>30</v>
      </c>
      <c r="P37" s="12">
        <v>30</v>
      </c>
      <c r="Q37" s="12">
        <v>30</v>
      </c>
      <c r="R37" s="12">
        <v>30</v>
      </c>
      <c r="S37" s="12">
        <f t="shared" si="4"/>
        <v>0</v>
      </c>
      <c r="T37" s="12"/>
      <c r="U37" s="20"/>
      <c r="V37" s="20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</row>
    <row r="38" spans="1:259" s="28" customFormat="1" ht="94.5" x14ac:dyDescent="0.25">
      <c r="A38" s="7" t="s">
        <v>79</v>
      </c>
      <c r="B38" s="19" t="s">
        <v>80</v>
      </c>
      <c r="C38" s="12">
        <v>24</v>
      </c>
      <c r="D38" s="12">
        <v>24</v>
      </c>
      <c r="E38" s="12">
        <v>24</v>
      </c>
      <c r="F38" s="12">
        <f t="shared" si="2"/>
        <v>0</v>
      </c>
      <c r="G38" s="12"/>
      <c r="H38" s="12">
        <v>24</v>
      </c>
      <c r="I38" s="12">
        <v>24</v>
      </c>
      <c r="J38" s="12">
        <v>24</v>
      </c>
      <c r="K38" s="12">
        <v>24</v>
      </c>
      <c r="L38" s="12">
        <v>24</v>
      </c>
      <c r="M38" s="12">
        <f t="shared" si="3"/>
        <v>0</v>
      </c>
      <c r="N38" s="12"/>
      <c r="O38" s="12">
        <v>24</v>
      </c>
      <c r="P38" s="12">
        <v>24</v>
      </c>
      <c r="Q38" s="12">
        <v>24</v>
      </c>
      <c r="R38" s="12">
        <v>24</v>
      </c>
      <c r="S38" s="12">
        <f t="shared" si="4"/>
        <v>0</v>
      </c>
      <c r="T38" s="12"/>
      <c r="U38" s="20"/>
      <c r="V38" s="20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</row>
    <row r="39" spans="1:259" x14ac:dyDescent="0.25">
      <c r="A39" s="74" t="s">
        <v>81</v>
      </c>
      <c r="B39" s="75"/>
      <c r="C39" s="11">
        <f t="shared" ref="C39:R39" si="13">C5+C12+C17+C26+C31</f>
        <v>1573451.9</v>
      </c>
      <c r="D39" s="11">
        <f t="shared" si="13"/>
        <v>1574309.7</v>
      </c>
      <c r="E39" s="11">
        <f t="shared" si="13"/>
        <v>1575811.0999999999</v>
      </c>
      <c r="F39" s="12">
        <f t="shared" si="2"/>
        <v>1501.3999999999069</v>
      </c>
      <c r="G39" s="12"/>
      <c r="H39" s="11">
        <f t="shared" si="13"/>
        <v>1599953.0999999999</v>
      </c>
      <c r="I39" s="11">
        <f t="shared" si="13"/>
        <v>1599953.0999999999</v>
      </c>
      <c r="J39" s="11">
        <f t="shared" si="13"/>
        <v>1599953.0999999999</v>
      </c>
      <c r="K39" s="11">
        <f t="shared" si="13"/>
        <v>1599953.0999999999</v>
      </c>
      <c r="L39" s="11">
        <f t="shared" si="13"/>
        <v>1599953.0999999999</v>
      </c>
      <c r="M39" s="12">
        <f t="shared" si="3"/>
        <v>0</v>
      </c>
      <c r="N39" s="12"/>
      <c r="O39" s="11">
        <f t="shared" si="13"/>
        <v>1649810.8999999997</v>
      </c>
      <c r="P39" s="11">
        <f t="shared" si="13"/>
        <v>1649810.8999999997</v>
      </c>
      <c r="Q39" s="11">
        <f t="shared" si="13"/>
        <v>1649810.8999999997</v>
      </c>
      <c r="R39" s="11">
        <f t="shared" si="13"/>
        <v>1649810.8999999997</v>
      </c>
      <c r="S39" s="12">
        <f t="shared" si="4"/>
        <v>0</v>
      </c>
      <c r="T39" s="12"/>
      <c r="U39" s="13"/>
      <c r="V39" s="13"/>
    </row>
    <row r="40" spans="1:259" ht="31.5" x14ac:dyDescent="0.25">
      <c r="A40" s="9" t="s">
        <v>82</v>
      </c>
      <c r="B40" s="27" t="s">
        <v>83</v>
      </c>
      <c r="C40" s="11">
        <f t="shared" ref="C40" si="14">SUM(C41:C48)</f>
        <v>84490.599999999991</v>
      </c>
      <c r="D40" s="11">
        <f>SUM(D41:D48)</f>
        <v>84490.599999999991</v>
      </c>
      <c r="E40" s="11">
        <f>SUM(E41:E48)</f>
        <v>81669.8</v>
      </c>
      <c r="F40" s="12">
        <f t="shared" si="2"/>
        <v>-2820.7999999999884</v>
      </c>
      <c r="G40" s="12"/>
      <c r="H40" s="11">
        <f t="shared" ref="H40:R40" si="15">SUM(H41:H48)</f>
        <v>84495.9</v>
      </c>
      <c r="I40" s="11">
        <f t="shared" si="15"/>
        <v>84495.9</v>
      </c>
      <c r="J40" s="11">
        <f t="shared" si="15"/>
        <v>84495.9</v>
      </c>
      <c r="K40" s="11">
        <f t="shared" si="15"/>
        <v>84495.9</v>
      </c>
      <c r="L40" s="11">
        <f t="shared" si="15"/>
        <v>84495.9</v>
      </c>
      <c r="M40" s="12">
        <f t="shared" si="3"/>
        <v>0</v>
      </c>
      <c r="N40" s="12"/>
      <c r="O40" s="11">
        <f t="shared" si="15"/>
        <v>84501.4</v>
      </c>
      <c r="P40" s="11">
        <f t="shared" si="15"/>
        <v>84501.4</v>
      </c>
      <c r="Q40" s="11">
        <f t="shared" si="15"/>
        <v>84501.4</v>
      </c>
      <c r="R40" s="11">
        <f t="shared" si="15"/>
        <v>84501.4</v>
      </c>
      <c r="S40" s="12">
        <f t="shared" si="4"/>
        <v>0</v>
      </c>
      <c r="T40" s="12"/>
      <c r="U40" s="13"/>
      <c r="V40" s="13"/>
    </row>
    <row r="41" spans="1:259" s="28" customFormat="1" ht="78.75" x14ac:dyDescent="0.25">
      <c r="A41" s="31" t="s">
        <v>84</v>
      </c>
      <c r="B41" s="32" t="s">
        <v>85</v>
      </c>
      <c r="C41" s="12">
        <v>61000</v>
      </c>
      <c r="D41" s="12">
        <v>61000</v>
      </c>
      <c r="E41" s="12">
        <f>61000-1335-295.1-5511.9</f>
        <v>53858</v>
      </c>
      <c r="F41" s="12">
        <f t="shared" si="2"/>
        <v>-7142</v>
      </c>
      <c r="G41" s="12"/>
      <c r="H41" s="12">
        <v>61000</v>
      </c>
      <c r="I41" s="12">
        <v>61000</v>
      </c>
      <c r="J41" s="12">
        <v>61000</v>
      </c>
      <c r="K41" s="12">
        <v>61000</v>
      </c>
      <c r="L41" s="12">
        <v>61000</v>
      </c>
      <c r="M41" s="12">
        <f t="shared" si="3"/>
        <v>0</v>
      </c>
      <c r="N41" s="12"/>
      <c r="O41" s="12">
        <v>61000</v>
      </c>
      <c r="P41" s="12">
        <v>61000</v>
      </c>
      <c r="Q41" s="12">
        <v>61000</v>
      </c>
      <c r="R41" s="12">
        <v>61000</v>
      </c>
      <c r="S41" s="12">
        <f t="shared" si="4"/>
        <v>0</v>
      </c>
      <c r="T41" s="12"/>
      <c r="U41" s="20"/>
      <c r="V41" s="20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</row>
    <row r="42" spans="1:259" s="28" customFormat="1" ht="78.75" x14ac:dyDescent="0.25">
      <c r="A42" s="31" t="s">
        <v>86</v>
      </c>
      <c r="B42" s="32" t="s">
        <v>87</v>
      </c>
      <c r="C42" s="12">
        <v>6800</v>
      </c>
      <c r="D42" s="12">
        <v>6800</v>
      </c>
      <c r="E42" s="12">
        <v>6800</v>
      </c>
      <c r="F42" s="12">
        <f t="shared" si="2"/>
        <v>0</v>
      </c>
      <c r="G42" s="12"/>
      <c r="H42" s="12">
        <v>6800</v>
      </c>
      <c r="I42" s="12">
        <v>6800</v>
      </c>
      <c r="J42" s="12">
        <v>6800</v>
      </c>
      <c r="K42" s="12">
        <v>6800</v>
      </c>
      <c r="L42" s="12">
        <v>6800</v>
      </c>
      <c r="M42" s="12">
        <f t="shared" si="3"/>
        <v>0</v>
      </c>
      <c r="N42" s="12"/>
      <c r="O42" s="12">
        <v>6800</v>
      </c>
      <c r="P42" s="12">
        <v>6800</v>
      </c>
      <c r="Q42" s="12">
        <v>6800</v>
      </c>
      <c r="R42" s="12">
        <v>6800</v>
      </c>
      <c r="S42" s="12">
        <f t="shared" si="4"/>
        <v>0</v>
      </c>
      <c r="T42" s="12"/>
      <c r="U42" s="20"/>
      <c r="V42" s="20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</row>
    <row r="43" spans="1:259" s="28" customFormat="1" ht="63" x14ac:dyDescent="0.25">
      <c r="A43" s="31" t="s">
        <v>88</v>
      </c>
      <c r="B43" s="32" t="s">
        <v>89</v>
      </c>
      <c r="C43" s="12">
        <v>70.7</v>
      </c>
      <c r="D43" s="12">
        <v>70.7</v>
      </c>
      <c r="E43" s="12">
        <v>70.7</v>
      </c>
      <c r="F43" s="12">
        <f t="shared" si="2"/>
        <v>0</v>
      </c>
      <c r="G43" s="12"/>
      <c r="H43" s="12">
        <v>70.7</v>
      </c>
      <c r="I43" s="12">
        <v>70.7</v>
      </c>
      <c r="J43" s="12">
        <v>70.7</v>
      </c>
      <c r="K43" s="12">
        <v>70.7</v>
      </c>
      <c r="L43" s="12">
        <v>70.7</v>
      </c>
      <c r="M43" s="12">
        <f t="shared" si="3"/>
        <v>0</v>
      </c>
      <c r="N43" s="12"/>
      <c r="O43" s="12">
        <v>70.7</v>
      </c>
      <c r="P43" s="12">
        <v>70.7</v>
      </c>
      <c r="Q43" s="12">
        <v>70.7</v>
      </c>
      <c r="R43" s="12">
        <v>70.7</v>
      </c>
      <c r="S43" s="12">
        <f t="shared" si="4"/>
        <v>0</v>
      </c>
      <c r="T43" s="12"/>
      <c r="U43" s="20"/>
      <c r="V43" s="20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</row>
    <row r="44" spans="1:259" s="14" customFormat="1" ht="63" x14ac:dyDescent="0.25">
      <c r="A44" s="31" t="s">
        <v>90</v>
      </c>
      <c r="B44" s="32" t="s">
        <v>89</v>
      </c>
      <c r="C44" s="12">
        <v>727</v>
      </c>
      <c r="D44" s="12">
        <v>727</v>
      </c>
      <c r="E44" s="12">
        <v>727</v>
      </c>
      <c r="F44" s="12">
        <f t="shared" si="2"/>
        <v>0</v>
      </c>
      <c r="G44" s="12"/>
      <c r="H44" s="12">
        <v>727</v>
      </c>
      <c r="I44" s="12">
        <v>727</v>
      </c>
      <c r="J44" s="12">
        <v>727</v>
      </c>
      <c r="K44" s="12">
        <v>727</v>
      </c>
      <c r="L44" s="12">
        <v>727</v>
      </c>
      <c r="M44" s="12">
        <f t="shared" si="3"/>
        <v>0</v>
      </c>
      <c r="N44" s="12"/>
      <c r="O44" s="12">
        <v>727</v>
      </c>
      <c r="P44" s="12">
        <v>727</v>
      </c>
      <c r="Q44" s="12">
        <v>727</v>
      </c>
      <c r="R44" s="12">
        <v>727</v>
      </c>
      <c r="S44" s="12">
        <f t="shared" si="4"/>
        <v>0</v>
      </c>
      <c r="T44" s="12"/>
      <c r="U44" s="20"/>
      <c r="V44" s="20"/>
    </row>
    <row r="45" spans="1:259" s="14" customFormat="1" ht="78.75" customHeight="1" x14ac:dyDescent="0.25">
      <c r="A45" s="31" t="s">
        <v>91</v>
      </c>
      <c r="B45" s="32" t="s">
        <v>89</v>
      </c>
      <c r="C45" s="12">
        <v>0</v>
      </c>
      <c r="D45" s="12">
        <v>0</v>
      </c>
      <c r="E45" s="12">
        <v>100.5</v>
      </c>
      <c r="F45" s="12">
        <f t="shared" si="2"/>
        <v>100.5</v>
      </c>
      <c r="G45" s="12" t="s">
        <v>92</v>
      </c>
      <c r="H45" s="12"/>
      <c r="I45" s="12"/>
      <c r="J45" s="12"/>
      <c r="K45" s="12"/>
      <c r="L45" s="12"/>
      <c r="M45" s="12">
        <f t="shared" si="3"/>
        <v>0</v>
      </c>
      <c r="N45" s="12"/>
      <c r="O45" s="12"/>
      <c r="P45" s="12"/>
      <c r="Q45" s="12"/>
      <c r="R45" s="12"/>
      <c r="S45" s="12">
        <f t="shared" si="4"/>
        <v>0</v>
      </c>
      <c r="T45" s="12"/>
      <c r="U45" s="20"/>
      <c r="V45" s="20"/>
    </row>
    <row r="46" spans="1:259" s="14" customFormat="1" ht="31.5" x14ac:dyDescent="0.25">
      <c r="A46" s="31" t="s">
        <v>93</v>
      </c>
      <c r="B46" s="33" t="s">
        <v>94</v>
      </c>
      <c r="C46" s="12">
        <v>11220</v>
      </c>
      <c r="D46" s="12">
        <v>11220</v>
      </c>
      <c r="E46" s="12">
        <v>11220</v>
      </c>
      <c r="F46" s="12">
        <f t="shared" si="2"/>
        <v>0</v>
      </c>
      <c r="G46" s="12"/>
      <c r="H46" s="12">
        <v>11220</v>
      </c>
      <c r="I46" s="12">
        <v>11220</v>
      </c>
      <c r="J46" s="12">
        <v>11220</v>
      </c>
      <c r="K46" s="12">
        <v>11220</v>
      </c>
      <c r="L46" s="12">
        <v>11220</v>
      </c>
      <c r="M46" s="12">
        <f t="shared" si="3"/>
        <v>0</v>
      </c>
      <c r="N46" s="12"/>
      <c r="O46" s="12">
        <v>11220</v>
      </c>
      <c r="P46" s="12">
        <v>11220</v>
      </c>
      <c r="Q46" s="12">
        <v>11220</v>
      </c>
      <c r="R46" s="12">
        <v>11220</v>
      </c>
      <c r="S46" s="12">
        <f t="shared" si="4"/>
        <v>0</v>
      </c>
      <c r="T46" s="12"/>
      <c r="U46" s="20"/>
      <c r="V46" s="20"/>
    </row>
    <row r="47" spans="1:259" s="14" customFormat="1" ht="47.25" x14ac:dyDescent="0.25">
      <c r="A47" s="31" t="s">
        <v>95</v>
      </c>
      <c r="B47" s="32" t="s">
        <v>96</v>
      </c>
      <c r="C47" s="12">
        <v>205</v>
      </c>
      <c r="D47" s="12">
        <v>205</v>
      </c>
      <c r="E47" s="12">
        <v>500.1</v>
      </c>
      <c r="F47" s="12">
        <f t="shared" si="2"/>
        <v>295.10000000000002</v>
      </c>
      <c r="G47" s="12" t="s">
        <v>52</v>
      </c>
      <c r="H47" s="12">
        <v>210.3</v>
      </c>
      <c r="I47" s="12">
        <v>210.3</v>
      </c>
      <c r="J47" s="12">
        <v>210.3</v>
      </c>
      <c r="K47" s="12">
        <v>210.3</v>
      </c>
      <c r="L47" s="12">
        <v>210.3</v>
      </c>
      <c r="M47" s="12">
        <f t="shared" si="3"/>
        <v>0</v>
      </c>
      <c r="N47" s="12"/>
      <c r="O47" s="12">
        <v>215.8</v>
      </c>
      <c r="P47" s="12">
        <v>215.8</v>
      </c>
      <c r="Q47" s="12">
        <v>215.8</v>
      </c>
      <c r="R47" s="12">
        <v>215.8</v>
      </c>
      <c r="S47" s="12">
        <f t="shared" si="4"/>
        <v>0</v>
      </c>
      <c r="T47" s="12"/>
      <c r="U47" s="20"/>
      <c r="V47" s="20"/>
    </row>
    <row r="48" spans="1:259" s="14" customFormat="1" ht="78.75" x14ac:dyDescent="0.25">
      <c r="A48" s="31" t="s">
        <v>97</v>
      </c>
      <c r="B48" s="19" t="s">
        <v>98</v>
      </c>
      <c r="C48" s="12">
        <v>4467.8999999999996</v>
      </c>
      <c r="D48" s="12">
        <v>4467.8999999999996</v>
      </c>
      <c r="E48" s="12">
        <v>8393.5</v>
      </c>
      <c r="F48" s="12">
        <f t="shared" si="2"/>
        <v>3925.6000000000004</v>
      </c>
      <c r="G48" s="12" t="s">
        <v>99</v>
      </c>
      <c r="H48" s="12">
        <v>4467.8999999999996</v>
      </c>
      <c r="I48" s="12">
        <v>4467.8999999999996</v>
      </c>
      <c r="J48" s="12">
        <v>4467.8999999999996</v>
      </c>
      <c r="K48" s="12">
        <v>4467.8999999999996</v>
      </c>
      <c r="L48" s="12">
        <v>4467.8999999999996</v>
      </c>
      <c r="M48" s="12">
        <f t="shared" si="3"/>
        <v>0</v>
      </c>
      <c r="N48" s="12"/>
      <c r="O48" s="12">
        <v>4467.8999999999996</v>
      </c>
      <c r="P48" s="12">
        <v>4467.8999999999996</v>
      </c>
      <c r="Q48" s="12">
        <v>4467.8999999999996</v>
      </c>
      <c r="R48" s="12">
        <v>4467.8999999999996</v>
      </c>
      <c r="S48" s="12">
        <f t="shared" si="4"/>
        <v>0</v>
      </c>
      <c r="T48" s="12"/>
      <c r="U48" s="20"/>
      <c r="V48" s="20"/>
    </row>
    <row r="49" spans="1:258" s="14" customFormat="1" x14ac:dyDescent="0.25">
      <c r="A49" s="9" t="s">
        <v>100</v>
      </c>
      <c r="B49" s="10" t="s">
        <v>101</v>
      </c>
      <c r="C49" s="11">
        <f t="shared" ref="C49:Q49" si="16">SUM(C50:C53)</f>
        <v>4563.2</v>
      </c>
      <c r="D49" s="11">
        <f t="shared" si="16"/>
        <v>4563.2</v>
      </c>
      <c r="E49" s="11">
        <f t="shared" ref="E49" si="17">SUM(E50:E53)</f>
        <v>1379.5</v>
      </c>
      <c r="F49" s="12">
        <f t="shared" si="2"/>
        <v>-3183.7</v>
      </c>
      <c r="G49" s="12"/>
      <c r="H49" s="11">
        <f t="shared" si="16"/>
        <v>4745.7000000000007</v>
      </c>
      <c r="I49" s="11">
        <f t="shared" si="16"/>
        <v>4745.7000000000007</v>
      </c>
      <c r="J49" s="11">
        <f t="shared" si="16"/>
        <v>4745.7000000000007</v>
      </c>
      <c r="K49" s="11">
        <f t="shared" si="16"/>
        <v>4745.7000000000007</v>
      </c>
      <c r="L49" s="11">
        <f t="shared" ref="L49" si="18">SUM(L50:L53)</f>
        <v>4745.7000000000007</v>
      </c>
      <c r="M49" s="12">
        <f t="shared" si="3"/>
        <v>0</v>
      </c>
      <c r="N49" s="12"/>
      <c r="O49" s="11">
        <f t="shared" si="16"/>
        <v>4935.5</v>
      </c>
      <c r="P49" s="11">
        <f t="shared" si="16"/>
        <v>4935.5</v>
      </c>
      <c r="Q49" s="11">
        <f t="shared" si="16"/>
        <v>4935.5</v>
      </c>
      <c r="R49" s="11">
        <f t="shared" ref="R49" si="19">SUM(R50:R53)</f>
        <v>4935.5</v>
      </c>
      <c r="S49" s="12">
        <f t="shared" si="4"/>
        <v>0</v>
      </c>
      <c r="T49" s="12"/>
      <c r="U49" s="13"/>
      <c r="V49" s="13"/>
    </row>
    <row r="50" spans="1:258" s="14" customFormat="1" ht="78.75" x14ac:dyDescent="0.25">
      <c r="A50" s="7" t="s">
        <v>102</v>
      </c>
      <c r="B50" s="19" t="s">
        <v>103</v>
      </c>
      <c r="C50" s="12">
        <v>395.5</v>
      </c>
      <c r="D50" s="12">
        <v>395.5</v>
      </c>
      <c r="E50" s="12">
        <v>559.9</v>
      </c>
      <c r="F50" s="12">
        <f t="shared" si="2"/>
        <v>164.39999999999998</v>
      </c>
      <c r="G50" s="12" t="s">
        <v>104</v>
      </c>
      <c r="H50" s="12">
        <v>411.3</v>
      </c>
      <c r="I50" s="12">
        <v>411.3</v>
      </c>
      <c r="J50" s="12">
        <v>411.3</v>
      </c>
      <c r="K50" s="12">
        <v>411.3</v>
      </c>
      <c r="L50" s="12">
        <v>411.3</v>
      </c>
      <c r="M50" s="12">
        <f t="shared" si="3"/>
        <v>0</v>
      </c>
      <c r="N50" s="12"/>
      <c r="O50" s="12">
        <v>427.8</v>
      </c>
      <c r="P50" s="12">
        <v>427.8</v>
      </c>
      <c r="Q50" s="12">
        <v>427.8</v>
      </c>
      <c r="R50" s="12">
        <v>427.8</v>
      </c>
      <c r="S50" s="12">
        <f t="shared" si="4"/>
        <v>0</v>
      </c>
      <c r="T50" s="12"/>
      <c r="U50" s="20"/>
      <c r="V50" s="20"/>
    </row>
    <row r="51" spans="1:258" s="34" customFormat="1" ht="78.75" x14ac:dyDescent="0.2">
      <c r="A51" s="7" t="s">
        <v>105</v>
      </c>
      <c r="B51" s="19" t="s">
        <v>106</v>
      </c>
      <c r="C51" s="12">
        <v>3415.8</v>
      </c>
      <c r="D51" s="12">
        <v>3415.8</v>
      </c>
      <c r="E51" s="12">
        <v>322.2</v>
      </c>
      <c r="F51" s="12">
        <f t="shared" si="2"/>
        <v>-3093.6000000000004</v>
      </c>
      <c r="G51" s="12" t="s">
        <v>104</v>
      </c>
      <c r="H51" s="12">
        <v>3552.4</v>
      </c>
      <c r="I51" s="12">
        <v>3552.4</v>
      </c>
      <c r="J51" s="12">
        <v>3552.4</v>
      </c>
      <c r="K51" s="12">
        <v>3552.4</v>
      </c>
      <c r="L51" s="12">
        <v>3552.4</v>
      </c>
      <c r="M51" s="12">
        <f t="shared" si="3"/>
        <v>0</v>
      </c>
      <c r="N51" s="12"/>
      <c r="O51" s="12">
        <v>3694.5</v>
      </c>
      <c r="P51" s="12">
        <v>3694.5</v>
      </c>
      <c r="Q51" s="12">
        <v>3694.5</v>
      </c>
      <c r="R51" s="12">
        <v>3694.5</v>
      </c>
      <c r="S51" s="12">
        <f t="shared" si="4"/>
        <v>0</v>
      </c>
      <c r="T51" s="12"/>
      <c r="U51" s="20"/>
      <c r="V51" s="20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</row>
    <row r="52" spans="1:258" s="34" customFormat="1" ht="78.75" x14ac:dyDescent="0.2">
      <c r="A52" s="7" t="s">
        <v>107</v>
      </c>
      <c r="B52" s="19" t="s">
        <v>108</v>
      </c>
      <c r="C52" s="12">
        <v>720.7</v>
      </c>
      <c r="D52" s="12">
        <v>720.7</v>
      </c>
      <c r="E52" s="12">
        <v>497.4</v>
      </c>
      <c r="F52" s="12">
        <f t="shared" si="2"/>
        <v>-223.30000000000007</v>
      </c>
      <c r="G52" s="12" t="s">
        <v>104</v>
      </c>
      <c r="H52" s="12">
        <v>749.5</v>
      </c>
      <c r="I52" s="12">
        <v>749.5</v>
      </c>
      <c r="J52" s="12">
        <v>749.5</v>
      </c>
      <c r="K52" s="12">
        <v>749.5</v>
      </c>
      <c r="L52" s="12">
        <v>749.5</v>
      </c>
      <c r="M52" s="12">
        <f t="shared" si="3"/>
        <v>0</v>
      </c>
      <c r="N52" s="12"/>
      <c r="O52" s="12">
        <v>779.5</v>
      </c>
      <c r="P52" s="12">
        <v>779.5</v>
      </c>
      <c r="Q52" s="12">
        <v>779.5</v>
      </c>
      <c r="R52" s="12">
        <v>779.5</v>
      </c>
      <c r="S52" s="12">
        <f t="shared" si="4"/>
        <v>0</v>
      </c>
      <c r="T52" s="12"/>
      <c r="U52" s="20"/>
      <c r="V52" s="20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</row>
    <row r="53" spans="1:258" s="34" customFormat="1" ht="78.75" x14ac:dyDescent="0.2">
      <c r="A53" s="7" t="s">
        <v>109</v>
      </c>
      <c r="B53" s="19" t="s">
        <v>110</v>
      </c>
      <c r="C53" s="12">
        <v>31.2</v>
      </c>
      <c r="D53" s="12">
        <v>31.2</v>
      </c>
      <c r="E53" s="12">
        <v>0</v>
      </c>
      <c r="F53" s="12">
        <f t="shared" si="2"/>
        <v>-31.2</v>
      </c>
      <c r="G53" s="12" t="s">
        <v>104</v>
      </c>
      <c r="H53" s="12">
        <v>32.5</v>
      </c>
      <c r="I53" s="12">
        <v>32.5</v>
      </c>
      <c r="J53" s="12">
        <v>32.5</v>
      </c>
      <c r="K53" s="12">
        <v>32.5</v>
      </c>
      <c r="L53" s="12">
        <v>32.5</v>
      </c>
      <c r="M53" s="12">
        <f t="shared" si="3"/>
        <v>0</v>
      </c>
      <c r="N53" s="12"/>
      <c r="O53" s="12">
        <v>33.700000000000003</v>
      </c>
      <c r="P53" s="12">
        <v>33.700000000000003</v>
      </c>
      <c r="Q53" s="12">
        <v>33.700000000000003</v>
      </c>
      <c r="R53" s="12">
        <v>33.700000000000003</v>
      </c>
      <c r="S53" s="12">
        <f t="shared" si="4"/>
        <v>0</v>
      </c>
      <c r="T53" s="12"/>
      <c r="U53" s="20"/>
      <c r="V53" s="20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</row>
    <row r="54" spans="1:258" s="34" customFormat="1" ht="31.5" x14ac:dyDescent="0.2">
      <c r="A54" s="9" t="s">
        <v>111</v>
      </c>
      <c r="B54" s="10" t="s">
        <v>112</v>
      </c>
      <c r="C54" s="11">
        <f t="shared" ref="C54:R54" si="20">C55+C61</f>
        <v>24703.599999999999</v>
      </c>
      <c r="D54" s="11">
        <f t="shared" si="20"/>
        <v>25307.8</v>
      </c>
      <c r="E54" s="11">
        <f t="shared" si="20"/>
        <v>25868.899999999998</v>
      </c>
      <c r="F54" s="12">
        <f t="shared" si="2"/>
        <v>561.09999999999854</v>
      </c>
      <c r="G54" s="35"/>
      <c r="H54" s="11">
        <f t="shared" si="20"/>
        <v>24767.7</v>
      </c>
      <c r="I54" s="11">
        <f t="shared" si="20"/>
        <v>24767.7</v>
      </c>
      <c r="J54" s="11">
        <f t="shared" si="20"/>
        <v>24767.7</v>
      </c>
      <c r="K54" s="11">
        <f t="shared" si="20"/>
        <v>24767.7</v>
      </c>
      <c r="L54" s="11">
        <f t="shared" si="20"/>
        <v>24767.7</v>
      </c>
      <c r="M54" s="12">
        <f t="shared" si="3"/>
        <v>0</v>
      </c>
      <c r="N54" s="12"/>
      <c r="O54" s="11">
        <f t="shared" si="20"/>
        <v>24839.7</v>
      </c>
      <c r="P54" s="11">
        <f t="shared" si="20"/>
        <v>24839.7</v>
      </c>
      <c r="Q54" s="11">
        <f t="shared" si="20"/>
        <v>24839.7</v>
      </c>
      <c r="R54" s="11">
        <f t="shared" si="20"/>
        <v>24839.7</v>
      </c>
      <c r="S54" s="12">
        <f t="shared" si="4"/>
        <v>0</v>
      </c>
      <c r="T54" s="12"/>
      <c r="U54" s="13"/>
      <c r="V54" s="13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</row>
    <row r="55" spans="1:258" s="34" customFormat="1" ht="31.5" x14ac:dyDescent="0.2">
      <c r="A55" s="7" t="s">
        <v>113</v>
      </c>
      <c r="B55" s="19" t="s">
        <v>114</v>
      </c>
      <c r="C55" s="11">
        <f t="shared" ref="C55:R55" si="21">C56+C57+C58+C60+C59</f>
        <v>22755.5</v>
      </c>
      <c r="D55" s="11">
        <f t="shared" si="21"/>
        <v>22755.5</v>
      </c>
      <c r="E55" s="11">
        <f t="shared" si="21"/>
        <v>22651.1</v>
      </c>
      <c r="F55" s="12">
        <f t="shared" si="2"/>
        <v>-104.40000000000146</v>
      </c>
      <c r="G55" s="12"/>
      <c r="H55" s="11">
        <f t="shared" si="21"/>
        <v>22755.5</v>
      </c>
      <c r="I55" s="11">
        <f t="shared" si="21"/>
        <v>22755.5</v>
      </c>
      <c r="J55" s="11">
        <f t="shared" si="21"/>
        <v>22755.5</v>
      </c>
      <c r="K55" s="11">
        <f t="shared" si="21"/>
        <v>22755.5</v>
      </c>
      <c r="L55" s="11">
        <f t="shared" si="21"/>
        <v>22755.5</v>
      </c>
      <c r="M55" s="12">
        <f t="shared" si="3"/>
        <v>0</v>
      </c>
      <c r="N55" s="12"/>
      <c r="O55" s="11">
        <f t="shared" si="21"/>
        <v>22755.5</v>
      </c>
      <c r="P55" s="11">
        <f t="shared" si="21"/>
        <v>22755.5</v>
      </c>
      <c r="Q55" s="11">
        <f t="shared" si="21"/>
        <v>22755.5</v>
      </c>
      <c r="R55" s="11">
        <f t="shared" si="21"/>
        <v>22755.5</v>
      </c>
      <c r="S55" s="12">
        <f t="shared" si="4"/>
        <v>0</v>
      </c>
      <c r="T55" s="12"/>
      <c r="U55" s="13"/>
      <c r="V55" s="13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</row>
    <row r="56" spans="1:258" s="34" customFormat="1" ht="31.5" x14ac:dyDescent="0.2">
      <c r="A56" s="7" t="s">
        <v>115</v>
      </c>
      <c r="B56" s="19" t="s">
        <v>114</v>
      </c>
      <c r="C56" s="12">
        <v>3.9</v>
      </c>
      <c r="D56" s="12">
        <v>3.9</v>
      </c>
      <c r="E56" s="12">
        <v>0</v>
      </c>
      <c r="F56" s="12">
        <f t="shared" si="2"/>
        <v>-3.9</v>
      </c>
      <c r="G56" s="12" t="s">
        <v>52</v>
      </c>
      <c r="H56" s="12">
        <v>3.9</v>
      </c>
      <c r="I56" s="12">
        <v>3.9</v>
      </c>
      <c r="J56" s="12">
        <v>3.9</v>
      </c>
      <c r="K56" s="12">
        <v>3.9</v>
      </c>
      <c r="L56" s="12">
        <v>3.9</v>
      </c>
      <c r="M56" s="12">
        <f t="shared" si="3"/>
        <v>0</v>
      </c>
      <c r="N56" s="12"/>
      <c r="O56" s="12">
        <v>3.9</v>
      </c>
      <c r="P56" s="12">
        <v>3.9</v>
      </c>
      <c r="Q56" s="12">
        <v>3.9</v>
      </c>
      <c r="R56" s="12">
        <v>3.9</v>
      </c>
      <c r="S56" s="12">
        <f t="shared" si="4"/>
        <v>0</v>
      </c>
      <c r="T56" s="12"/>
      <c r="U56" s="20"/>
      <c r="V56" s="20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</row>
    <row r="57" spans="1:258" s="34" customFormat="1" ht="31.5" x14ac:dyDescent="0.2">
      <c r="A57" s="7" t="s">
        <v>116</v>
      </c>
      <c r="B57" s="19" t="s">
        <v>114</v>
      </c>
      <c r="C57" s="12">
        <v>3300</v>
      </c>
      <c r="D57" s="12">
        <v>3300</v>
      </c>
      <c r="E57" s="12">
        <v>3300</v>
      </c>
      <c r="F57" s="12">
        <f t="shared" si="2"/>
        <v>0</v>
      </c>
      <c r="G57" s="12"/>
      <c r="H57" s="12">
        <v>3300</v>
      </c>
      <c r="I57" s="12">
        <v>3300</v>
      </c>
      <c r="J57" s="12">
        <v>3300</v>
      </c>
      <c r="K57" s="12">
        <v>3300</v>
      </c>
      <c r="L57" s="12">
        <v>3300</v>
      </c>
      <c r="M57" s="12">
        <f t="shared" si="3"/>
        <v>0</v>
      </c>
      <c r="N57" s="12"/>
      <c r="O57" s="12">
        <v>3300</v>
      </c>
      <c r="P57" s="12">
        <v>3300</v>
      </c>
      <c r="Q57" s="12">
        <v>3300</v>
      </c>
      <c r="R57" s="12">
        <v>3300</v>
      </c>
      <c r="S57" s="12">
        <f t="shared" si="4"/>
        <v>0</v>
      </c>
      <c r="T57" s="12"/>
      <c r="U57" s="20"/>
      <c r="V57" s="20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</row>
    <row r="58" spans="1:258" s="34" customFormat="1" ht="31.5" x14ac:dyDescent="0.2">
      <c r="A58" s="7" t="s">
        <v>117</v>
      </c>
      <c r="B58" s="19" t="s">
        <v>114</v>
      </c>
      <c r="C58" s="12">
        <v>0</v>
      </c>
      <c r="D58" s="12">
        <v>0</v>
      </c>
      <c r="E58" s="12">
        <v>0</v>
      </c>
      <c r="F58" s="12">
        <f t="shared" si="2"/>
        <v>0</v>
      </c>
      <c r="G58" s="12"/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f t="shared" si="3"/>
        <v>0</v>
      </c>
      <c r="N58" s="12"/>
      <c r="O58" s="12">
        <v>0</v>
      </c>
      <c r="P58" s="12">
        <v>0</v>
      </c>
      <c r="Q58" s="12">
        <v>0</v>
      </c>
      <c r="R58" s="12">
        <v>0</v>
      </c>
      <c r="S58" s="12">
        <f t="shared" si="4"/>
        <v>0</v>
      </c>
      <c r="T58" s="12"/>
      <c r="U58" s="20"/>
      <c r="V58" s="20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</row>
    <row r="59" spans="1:258" s="34" customFormat="1" ht="63" x14ac:dyDescent="0.2">
      <c r="A59" s="7" t="s">
        <v>118</v>
      </c>
      <c r="B59" s="19" t="s">
        <v>119</v>
      </c>
      <c r="C59" s="12">
        <v>18555.099999999999</v>
      </c>
      <c r="D59" s="12">
        <v>18555.099999999999</v>
      </c>
      <c r="E59" s="12">
        <v>18555.099999999999</v>
      </c>
      <c r="F59" s="12">
        <f t="shared" si="2"/>
        <v>0</v>
      </c>
      <c r="G59" s="12"/>
      <c r="H59" s="12">
        <v>18555.099999999999</v>
      </c>
      <c r="I59" s="12">
        <v>18555.099999999999</v>
      </c>
      <c r="J59" s="12">
        <v>18555.099999999999</v>
      </c>
      <c r="K59" s="12">
        <v>18555.099999999999</v>
      </c>
      <c r="L59" s="12">
        <v>18555.099999999999</v>
      </c>
      <c r="M59" s="12">
        <f t="shared" si="3"/>
        <v>0</v>
      </c>
      <c r="N59" s="12"/>
      <c r="O59" s="12">
        <v>18555.099999999999</v>
      </c>
      <c r="P59" s="12">
        <v>18555.099999999999</v>
      </c>
      <c r="Q59" s="12">
        <v>18555.099999999999</v>
      </c>
      <c r="R59" s="12">
        <v>18555.099999999999</v>
      </c>
      <c r="S59" s="12">
        <f t="shared" si="4"/>
        <v>0</v>
      </c>
      <c r="T59" s="12"/>
      <c r="U59" s="20"/>
      <c r="V59" s="20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</row>
    <row r="60" spans="1:258" s="34" customFormat="1" ht="94.5" x14ac:dyDescent="0.2">
      <c r="A60" s="7" t="s">
        <v>120</v>
      </c>
      <c r="B60" s="19" t="s">
        <v>114</v>
      </c>
      <c r="C60" s="12">
        <v>896.5</v>
      </c>
      <c r="D60" s="12">
        <v>896.5</v>
      </c>
      <c r="E60" s="12">
        <v>796</v>
      </c>
      <c r="F60" s="12">
        <f t="shared" si="2"/>
        <v>-100.5</v>
      </c>
      <c r="G60" s="12" t="s">
        <v>92</v>
      </c>
      <c r="H60" s="12">
        <v>896.5</v>
      </c>
      <c r="I60" s="12">
        <v>896.5</v>
      </c>
      <c r="J60" s="12">
        <v>896.5</v>
      </c>
      <c r="K60" s="12">
        <v>896.5</v>
      </c>
      <c r="L60" s="12">
        <v>896.5</v>
      </c>
      <c r="M60" s="12">
        <f t="shared" si="3"/>
        <v>0</v>
      </c>
      <c r="N60" s="12"/>
      <c r="O60" s="12">
        <v>896.5</v>
      </c>
      <c r="P60" s="12">
        <v>896.5</v>
      </c>
      <c r="Q60" s="12">
        <v>896.5</v>
      </c>
      <c r="R60" s="12">
        <v>896.5</v>
      </c>
      <c r="S60" s="12">
        <f t="shared" si="4"/>
        <v>0</v>
      </c>
      <c r="T60" s="12"/>
      <c r="U60" s="20"/>
      <c r="V60" s="20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</row>
    <row r="61" spans="1:258" s="34" customFormat="1" x14ac:dyDescent="0.2">
      <c r="A61" s="7" t="s">
        <v>121</v>
      </c>
      <c r="B61" s="19" t="s">
        <v>122</v>
      </c>
      <c r="C61" s="12">
        <f t="shared" ref="C61:R61" si="22">C62+C64</f>
        <v>1948.1</v>
      </c>
      <c r="D61" s="12">
        <f t="shared" si="22"/>
        <v>2552.3000000000002</v>
      </c>
      <c r="E61" s="12">
        <f t="shared" si="22"/>
        <v>3217.8</v>
      </c>
      <c r="F61" s="12">
        <f t="shared" si="2"/>
        <v>665.5</v>
      </c>
      <c r="G61" s="12"/>
      <c r="H61" s="11">
        <f t="shared" si="22"/>
        <v>2012.2</v>
      </c>
      <c r="I61" s="11">
        <f t="shared" si="22"/>
        <v>2012.2</v>
      </c>
      <c r="J61" s="11">
        <f t="shared" si="22"/>
        <v>2012.2</v>
      </c>
      <c r="K61" s="11">
        <f t="shared" si="22"/>
        <v>2012.2</v>
      </c>
      <c r="L61" s="11">
        <f t="shared" si="22"/>
        <v>2012.2</v>
      </c>
      <c r="M61" s="12">
        <f t="shared" si="3"/>
        <v>0</v>
      </c>
      <c r="N61" s="12"/>
      <c r="O61" s="11">
        <f t="shared" si="22"/>
        <v>2084.1999999999998</v>
      </c>
      <c r="P61" s="11">
        <f t="shared" si="22"/>
        <v>2084.1999999999998</v>
      </c>
      <c r="Q61" s="11">
        <f t="shared" si="22"/>
        <v>2084.1999999999998</v>
      </c>
      <c r="R61" s="11">
        <f t="shared" si="22"/>
        <v>2084.1999999999998</v>
      </c>
      <c r="S61" s="12">
        <f t="shared" si="4"/>
        <v>0</v>
      </c>
      <c r="T61" s="12"/>
      <c r="U61" s="13"/>
      <c r="V61" s="13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</row>
    <row r="62" spans="1:258" s="34" customFormat="1" ht="31.5" x14ac:dyDescent="0.2">
      <c r="A62" s="7" t="s">
        <v>123</v>
      </c>
      <c r="B62" s="19" t="s">
        <v>124</v>
      </c>
      <c r="C62" s="12">
        <f t="shared" ref="C62:R62" si="23">C63</f>
        <v>1738.1</v>
      </c>
      <c r="D62" s="12">
        <f t="shared" si="23"/>
        <v>1738.1</v>
      </c>
      <c r="E62" s="12">
        <f t="shared" si="23"/>
        <v>1738.1</v>
      </c>
      <c r="F62" s="12">
        <f t="shared" si="2"/>
        <v>0</v>
      </c>
      <c r="G62" s="12"/>
      <c r="H62" s="11">
        <f t="shared" si="23"/>
        <v>1802.2</v>
      </c>
      <c r="I62" s="11">
        <f t="shared" si="23"/>
        <v>1802.2</v>
      </c>
      <c r="J62" s="11">
        <f t="shared" si="23"/>
        <v>1802.2</v>
      </c>
      <c r="K62" s="11">
        <f t="shared" si="23"/>
        <v>1802.2</v>
      </c>
      <c r="L62" s="11">
        <f t="shared" si="23"/>
        <v>1802.2</v>
      </c>
      <c r="M62" s="12">
        <f t="shared" si="3"/>
        <v>0</v>
      </c>
      <c r="N62" s="12"/>
      <c r="O62" s="11">
        <f t="shared" si="23"/>
        <v>1874.2</v>
      </c>
      <c r="P62" s="11">
        <f t="shared" si="23"/>
        <v>1874.2</v>
      </c>
      <c r="Q62" s="11">
        <f t="shared" si="23"/>
        <v>1874.2</v>
      </c>
      <c r="R62" s="11">
        <f t="shared" si="23"/>
        <v>1874.2</v>
      </c>
      <c r="S62" s="12">
        <f t="shared" si="4"/>
        <v>0</v>
      </c>
      <c r="T62" s="12"/>
      <c r="U62" s="13"/>
      <c r="V62" s="13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</row>
    <row r="63" spans="1:258" ht="31.5" x14ac:dyDescent="0.25">
      <c r="A63" s="7" t="s">
        <v>125</v>
      </c>
      <c r="B63" s="19" t="s">
        <v>124</v>
      </c>
      <c r="C63" s="12">
        <v>1738.1</v>
      </c>
      <c r="D63" s="12">
        <v>1738.1</v>
      </c>
      <c r="E63" s="12">
        <v>1738.1</v>
      </c>
      <c r="F63" s="12">
        <f t="shared" si="2"/>
        <v>0</v>
      </c>
      <c r="G63" s="12"/>
      <c r="H63" s="12">
        <v>1802.2</v>
      </c>
      <c r="I63" s="12">
        <v>1802.2</v>
      </c>
      <c r="J63" s="12">
        <v>1802.2</v>
      </c>
      <c r="K63" s="12">
        <v>1802.2</v>
      </c>
      <c r="L63" s="12">
        <v>1802.2</v>
      </c>
      <c r="M63" s="12">
        <f t="shared" si="3"/>
        <v>0</v>
      </c>
      <c r="N63" s="12"/>
      <c r="O63" s="12">
        <v>1874.2</v>
      </c>
      <c r="P63" s="12">
        <v>1874.2</v>
      </c>
      <c r="Q63" s="12">
        <v>1874.2</v>
      </c>
      <c r="R63" s="12">
        <v>1874.2</v>
      </c>
      <c r="S63" s="12">
        <f t="shared" si="4"/>
        <v>0</v>
      </c>
      <c r="T63" s="12"/>
      <c r="U63" s="20"/>
      <c r="V63" s="20"/>
    </row>
    <row r="64" spans="1:258" x14ac:dyDescent="0.25">
      <c r="A64" s="7" t="s">
        <v>126</v>
      </c>
      <c r="B64" s="19" t="s">
        <v>127</v>
      </c>
      <c r="C64" s="12">
        <f>C65+C66+C67+C68</f>
        <v>210</v>
      </c>
      <c r="D64" s="12">
        <f>D65+D66+D67+D68</f>
        <v>814.2</v>
      </c>
      <c r="E64" s="12">
        <f>E65+E66+E67+E68</f>
        <v>1479.7</v>
      </c>
      <c r="F64" s="12">
        <f t="shared" si="2"/>
        <v>665.5</v>
      </c>
      <c r="G64" s="12"/>
      <c r="H64" s="11">
        <f t="shared" ref="H64:R64" si="24">H66</f>
        <v>210</v>
      </c>
      <c r="I64" s="11">
        <f t="shared" si="24"/>
        <v>210</v>
      </c>
      <c r="J64" s="11">
        <f t="shared" si="24"/>
        <v>210</v>
      </c>
      <c r="K64" s="11">
        <f t="shared" si="24"/>
        <v>210</v>
      </c>
      <c r="L64" s="11">
        <f t="shared" si="24"/>
        <v>210</v>
      </c>
      <c r="M64" s="12">
        <f t="shared" si="3"/>
        <v>0</v>
      </c>
      <c r="N64" s="12"/>
      <c r="O64" s="11">
        <f t="shared" si="24"/>
        <v>210</v>
      </c>
      <c r="P64" s="11">
        <f t="shared" si="24"/>
        <v>210</v>
      </c>
      <c r="Q64" s="11">
        <f t="shared" si="24"/>
        <v>210</v>
      </c>
      <c r="R64" s="11">
        <f t="shared" si="24"/>
        <v>210</v>
      </c>
      <c r="S64" s="12">
        <f t="shared" si="4"/>
        <v>0</v>
      </c>
      <c r="T64" s="12"/>
      <c r="U64" s="13"/>
      <c r="V64" s="13"/>
    </row>
    <row r="65" spans="1:25" ht="31.5" x14ac:dyDescent="0.25">
      <c r="A65" s="7" t="s">
        <v>128</v>
      </c>
      <c r="B65" s="19" t="s">
        <v>127</v>
      </c>
      <c r="C65" s="12">
        <v>0</v>
      </c>
      <c r="D65" s="12">
        <v>602</v>
      </c>
      <c r="E65" s="12">
        <v>1267.5</v>
      </c>
      <c r="F65" s="12">
        <f t="shared" si="2"/>
        <v>665.5</v>
      </c>
      <c r="G65" s="29" t="s">
        <v>52</v>
      </c>
      <c r="H65" s="11"/>
      <c r="I65" s="11"/>
      <c r="J65" s="11"/>
      <c r="K65" s="11"/>
      <c r="L65" s="11"/>
      <c r="M65" s="12">
        <f t="shared" si="3"/>
        <v>0</v>
      </c>
      <c r="N65" s="12"/>
      <c r="O65" s="11"/>
      <c r="P65" s="11"/>
      <c r="Q65" s="11"/>
      <c r="R65" s="11"/>
      <c r="S65" s="12">
        <f t="shared" si="4"/>
        <v>0</v>
      </c>
      <c r="T65" s="12"/>
      <c r="U65" s="13"/>
      <c r="V65" s="13"/>
    </row>
    <row r="66" spans="1:25" x14ac:dyDescent="0.25">
      <c r="A66" s="7" t="s">
        <v>129</v>
      </c>
      <c r="B66" s="19" t="s">
        <v>127</v>
      </c>
      <c r="C66" s="12">
        <v>210</v>
      </c>
      <c r="D66" s="12">
        <v>210</v>
      </c>
      <c r="E66" s="12">
        <v>210</v>
      </c>
      <c r="F66" s="12">
        <f t="shared" si="2"/>
        <v>0</v>
      </c>
      <c r="G66" s="29"/>
      <c r="H66" s="12">
        <v>210</v>
      </c>
      <c r="I66" s="12">
        <v>210</v>
      </c>
      <c r="J66" s="12">
        <v>210</v>
      </c>
      <c r="K66" s="12">
        <v>210</v>
      </c>
      <c r="L66" s="12">
        <v>210</v>
      </c>
      <c r="M66" s="12">
        <f t="shared" si="3"/>
        <v>0</v>
      </c>
      <c r="N66" s="12"/>
      <c r="O66" s="12">
        <v>210</v>
      </c>
      <c r="P66" s="12">
        <v>210</v>
      </c>
      <c r="Q66" s="12">
        <v>210</v>
      </c>
      <c r="R66" s="12">
        <v>210</v>
      </c>
      <c r="S66" s="12">
        <f t="shared" si="4"/>
        <v>0</v>
      </c>
      <c r="T66" s="12"/>
      <c r="U66" s="20"/>
      <c r="V66" s="20"/>
    </row>
    <row r="67" spans="1:25" x14ac:dyDescent="0.25">
      <c r="A67" s="7" t="s">
        <v>130</v>
      </c>
      <c r="B67" s="19" t="s">
        <v>127</v>
      </c>
      <c r="C67" s="12">
        <v>0</v>
      </c>
      <c r="D67" s="12">
        <v>0</v>
      </c>
      <c r="E67" s="12">
        <v>0</v>
      </c>
      <c r="F67" s="12">
        <f t="shared" si="2"/>
        <v>0</v>
      </c>
      <c r="G67" s="29"/>
      <c r="H67" s="12"/>
      <c r="I67" s="12"/>
      <c r="J67" s="12"/>
      <c r="K67" s="12"/>
      <c r="L67" s="12"/>
      <c r="M67" s="12">
        <f t="shared" si="3"/>
        <v>0</v>
      </c>
      <c r="N67" s="12"/>
      <c r="O67" s="12"/>
      <c r="P67" s="12"/>
      <c r="Q67" s="12"/>
      <c r="R67" s="12"/>
      <c r="S67" s="12">
        <f t="shared" si="4"/>
        <v>0</v>
      </c>
      <c r="T67" s="12"/>
      <c r="U67" s="20"/>
      <c r="V67" s="20"/>
    </row>
    <row r="68" spans="1:25" x14ac:dyDescent="0.25">
      <c r="A68" s="7" t="s">
        <v>131</v>
      </c>
      <c r="B68" s="19" t="s">
        <v>127</v>
      </c>
      <c r="C68" s="12">
        <v>0</v>
      </c>
      <c r="D68" s="12">
        <v>2.2000000000000002</v>
      </c>
      <c r="E68" s="12">
        <v>2.2000000000000002</v>
      </c>
      <c r="F68" s="12">
        <f t="shared" si="2"/>
        <v>0</v>
      </c>
      <c r="G68" s="29"/>
      <c r="H68" s="12"/>
      <c r="I68" s="12"/>
      <c r="J68" s="12"/>
      <c r="K68" s="12"/>
      <c r="L68" s="12"/>
      <c r="M68" s="12">
        <f t="shared" si="3"/>
        <v>0</v>
      </c>
      <c r="N68" s="12"/>
      <c r="O68" s="12"/>
      <c r="P68" s="12"/>
      <c r="Q68" s="12"/>
      <c r="R68" s="12"/>
      <c r="S68" s="12">
        <f t="shared" si="4"/>
        <v>0</v>
      </c>
      <c r="T68" s="12"/>
      <c r="U68" s="20"/>
      <c r="V68" s="20"/>
    </row>
    <row r="69" spans="1:25" x14ac:dyDescent="0.25">
      <c r="A69" s="9" t="s">
        <v>132</v>
      </c>
      <c r="B69" s="10" t="s">
        <v>133</v>
      </c>
      <c r="C69" s="11">
        <f t="shared" ref="C69:D69" si="25">SUM(C70:C77)</f>
        <v>32695.8</v>
      </c>
      <c r="D69" s="11">
        <f t="shared" si="25"/>
        <v>33909.699999999997</v>
      </c>
      <c r="E69" s="11">
        <f t="shared" ref="E69" si="26">SUM(E70:E77)</f>
        <v>39536.699999999997</v>
      </c>
      <c r="F69" s="12">
        <f t="shared" si="2"/>
        <v>5627</v>
      </c>
      <c r="G69" s="12"/>
      <c r="H69" s="11">
        <f t="shared" ref="H69:J69" si="27">SUM(H72:H76)</f>
        <v>22720.6</v>
      </c>
      <c r="I69" s="11">
        <f t="shared" si="27"/>
        <v>22720.6</v>
      </c>
      <c r="J69" s="11">
        <f t="shared" si="27"/>
        <v>22720.6</v>
      </c>
      <c r="K69" s="11">
        <f t="shared" ref="K69:R69" si="28">SUM(K70:K77)</f>
        <v>27786.3</v>
      </c>
      <c r="L69" s="11">
        <f t="shared" si="28"/>
        <v>27786.3</v>
      </c>
      <c r="M69" s="12">
        <f t="shared" si="3"/>
        <v>0</v>
      </c>
      <c r="N69" s="11">
        <f t="shared" si="28"/>
        <v>0</v>
      </c>
      <c r="O69" s="11">
        <f t="shared" si="28"/>
        <v>27223.599999999999</v>
      </c>
      <c r="P69" s="11">
        <f t="shared" si="28"/>
        <v>27223.599999999999</v>
      </c>
      <c r="Q69" s="11">
        <f t="shared" si="28"/>
        <v>27223.599999999999</v>
      </c>
      <c r="R69" s="11">
        <f t="shared" si="28"/>
        <v>27223.599999999999</v>
      </c>
      <c r="S69" s="12">
        <f t="shared" si="4"/>
        <v>0</v>
      </c>
      <c r="T69" s="12"/>
      <c r="U69" s="13"/>
      <c r="V69" s="13"/>
    </row>
    <row r="70" spans="1:25" ht="94.5" x14ac:dyDescent="0.25">
      <c r="A70" s="21" t="s">
        <v>134</v>
      </c>
      <c r="B70" s="19" t="s">
        <v>135</v>
      </c>
      <c r="C70" s="12">
        <v>0</v>
      </c>
      <c r="D70" s="12">
        <v>0</v>
      </c>
      <c r="E70" s="12">
        <v>8.6</v>
      </c>
      <c r="F70" s="12">
        <f>E70-D70</f>
        <v>8.6</v>
      </c>
      <c r="G70" s="12" t="s">
        <v>92</v>
      </c>
      <c r="H70" s="12"/>
      <c r="I70" s="12"/>
      <c r="J70" s="12"/>
      <c r="K70" s="12"/>
      <c r="L70" s="12"/>
      <c r="M70" s="12">
        <f t="shared" ref="M70:M158" si="29">L70-K70</f>
        <v>0</v>
      </c>
      <c r="N70" s="12"/>
      <c r="O70" s="12"/>
      <c r="P70" s="12"/>
      <c r="Q70" s="12"/>
      <c r="R70" s="12"/>
      <c r="S70" s="12">
        <f t="shared" ref="S70:S158" si="30">R70-Q70</f>
        <v>0</v>
      </c>
      <c r="T70" s="12"/>
      <c r="U70" s="20"/>
      <c r="V70" s="20"/>
      <c r="X70" s="23"/>
      <c r="Y70" s="23"/>
    </row>
    <row r="71" spans="1:25" ht="94.5" x14ac:dyDescent="0.25">
      <c r="A71" s="7" t="s">
        <v>136</v>
      </c>
      <c r="B71" s="19" t="s">
        <v>137</v>
      </c>
      <c r="C71" s="12">
        <v>3787.2</v>
      </c>
      <c r="D71" s="12">
        <v>5000</v>
      </c>
      <c r="E71" s="12">
        <v>7525</v>
      </c>
      <c r="F71" s="12">
        <f>E71-D71</f>
        <v>2525</v>
      </c>
      <c r="G71" s="12" t="s">
        <v>99</v>
      </c>
      <c r="H71" s="12">
        <v>5065.7</v>
      </c>
      <c r="I71" s="12">
        <v>5065.7</v>
      </c>
      <c r="J71" s="12">
        <v>5065.7</v>
      </c>
      <c r="K71" s="12">
        <v>5065.7</v>
      </c>
      <c r="L71" s="12">
        <v>5065.7</v>
      </c>
      <c r="M71" s="12">
        <f t="shared" si="29"/>
        <v>0</v>
      </c>
      <c r="N71" s="12"/>
      <c r="O71" s="12">
        <v>4503</v>
      </c>
      <c r="P71" s="12">
        <v>4503</v>
      </c>
      <c r="Q71" s="12">
        <v>4503</v>
      </c>
      <c r="R71" s="12">
        <v>4503</v>
      </c>
      <c r="S71" s="12">
        <f t="shared" si="30"/>
        <v>0</v>
      </c>
      <c r="T71" s="12"/>
      <c r="U71" s="20"/>
      <c r="V71" s="20"/>
    </row>
    <row r="72" spans="1:25" ht="94.5" x14ac:dyDescent="0.25">
      <c r="A72" s="21" t="s">
        <v>138</v>
      </c>
      <c r="B72" s="19" t="s">
        <v>139</v>
      </c>
      <c r="C72" s="12">
        <v>0</v>
      </c>
      <c r="D72" s="12">
        <v>1.1000000000000001</v>
      </c>
      <c r="E72" s="12">
        <v>10.5</v>
      </c>
      <c r="F72" s="12">
        <f t="shared" si="2"/>
        <v>9.4</v>
      </c>
      <c r="G72" s="12" t="s">
        <v>140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f t="shared" si="29"/>
        <v>0</v>
      </c>
      <c r="N72" s="12"/>
      <c r="O72" s="12">
        <v>0</v>
      </c>
      <c r="P72" s="12">
        <v>0</v>
      </c>
      <c r="Q72" s="12">
        <v>0</v>
      </c>
      <c r="R72" s="12">
        <v>0</v>
      </c>
      <c r="S72" s="12">
        <f t="shared" si="30"/>
        <v>0</v>
      </c>
      <c r="T72" s="12"/>
      <c r="U72" s="20"/>
      <c r="V72" s="20"/>
      <c r="X72" s="23"/>
      <c r="Y72" s="23"/>
    </row>
    <row r="73" spans="1:25" ht="94.5" x14ac:dyDescent="0.25">
      <c r="A73" s="21" t="s">
        <v>141</v>
      </c>
      <c r="B73" s="19" t="s">
        <v>139</v>
      </c>
      <c r="C73" s="12">
        <v>0</v>
      </c>
      <c r="D73" s="12">
        <v>0</v>
      </c>
      <c r="E73" s="12">
        <v>21.6</v>
      </c>
      <c r="F73" s="12">
        <f t="shared" ref="F73:F167" si="31">E73-D73</f>
        <v>21.6</v>
      </c>
      <c r="G73" s="12" t="s">
        <v>92</v>
      </c>
      <c r="H73" s="12"/>
      <c r="I73" s="12"/>
      <c r="J73" s="12"/>
      <c r="K73" s="12"/>
      <c r="L73" s="12"/>
      <c r="M73" s="12">
        <f t="shared" si="29"/>
        <v>0</v>
      </c>
      <c r="N73" s="12"/>
      <c r="O73" s="12"/>
      <c r="P73" s="12"/>
      <c r="Q73" s="12"/>
      <c r="R73" s="12"/>
      <c r="S73" s="12">
        <f t="shared" si="30"/>
        <v>0</v>
      </c>
      <c r="T73" s="12"/>
      <c r="U73" s="20"/>
      <c r="V73" s="20"/>
      <c r="X73" s="23"/>
      <c r="Y73" s="23"/>
    </row>
    <row r="74" spans="1:25" ht="47.25" x14ac:dyDescent="0.25">
      <c r="A74" s="31" t="s">
        <v>142</v>
      </c>
      <c r="B74" s="19" t="s">
        <v>143</v>
      </c>
      <c r="C74" s="12">
        <v>20300</v>
      </c>
      <c r="D74" s="12">
        <v>20300</v>
      </c>
      <c r="E74" s="12">
        <v>18971</v>
      </c>
      <c r="F74" s="12">
        <f t="shared" si="31"/>
        <v>-1329</v>
      </c>
      <c r="G74" s="12" t="s">
        <v>18</v>
      </c>
      <c r="H74" s="12">
        <v>20300</v>
      </c>
      <c r="I74" s="12">
        <v>20300</v>
      </c>
      <c r="J74" s="12">
        <v>20300</v>
      </c>
      <c r="K74" s="12">
        <v>20300</v>
      </c>
      <c r="L74" s="12">
        <v>20300</v>
      </c>
      <c r="M74" s="12">
        <f t="shared" si="29"/>
        <v>0</v>
      </c>
      <c r="N74" s="12"/>
      <c r="O74" s="12">
        <v>20300</v>
      </c>
      <c r="P74" s="12">
        <v>20300</v>
      </c>
      <c r="Q74" s="12">
        <v>20300</v>
      </c>
      <c r="R74" s="12">
        <v>20300</v>
      </c>
      <c r="S74" s="12">
        <f t="shared" si="30"/>
        <v>0</v>
      </c>
      <c r="T74" s="12"/>
      <c r="U74" s="20"/>
      <c r="V74" s="20"/>
    </row>
    <row r="75" spans="1:25" ht="78.75" x14ac:dyDescent="0.25">
      <c r="A75" s="31" t="s">
        <v>144</v>
      </c>
      <c r="B75" s="19" t="s">
        <v>145</v>
      </c>
      <c r="C75" s="12">
        <v>1800</v>
      </c>
      <c r="D75" s="12">
        <v>1800</v>
      </c>
      <c r="E75" s="12">
        <v>2000</v>
      </c>
      <c r="F75" s="12">
        <f t="shared" si="31"/>
        <v>200</v>
      </c>
      <c r="G75" s="12" t="s">
        <v>99</v>
      </c>
      <c r="H75" s="12">
        <v>1800</v>
      </c>
      <c r="I75" s="12">
        <v>1800</v>
      </c>
      <c r="J75" s="12">
        <v>1800</v>
      </c>
      <c r="K75" s="12">
        <v>1800</v>
      </c>
      <c r="L75" s="12">
        <v>1800</v>
      </c>
      <c r="M75" s="12">
        <f t="shared" si="29"/>
        <v>0</v>
      </c>
      <c r="N75" s="12"/>
      <c r="O75" s="12">
        <v>1800</v>
      </c>
      <c r="P75" s="12">
        <v>1800</v>
      </c>
      <c r="Q75" s="12">
        <v>1800</v>
      </c>
      <c r="R75" s="12">
        <v>1800</v>
      </c>
      <c r="S75" s="12">
        <f t="shared" si="30"/>
        <v>0</v>
      </c>
      <c r="T75" s="12"/>
      <c r="U75" s="20"/>
      <c r="V75" s="20"/>
    </row>
    <row r="76" spans="1:25" ht="78.75" x14ac:dyDescent="0.25">
      <c r="A76" s="31" t="s">
        <v>146</v>
      </c>
      <c r="B76" s="33" t="s">
        <v>147</v>
      </c>
      <c r="C76" s="12">
        <v>620.6</v>
      </c>
      <c r="D76" s="12">
        <v>620.6</v>
      </c>
      <c r="E76" s="12">
        <v>3200</v>
      </c>
      <c r="F76" s="12">
        <f t="shared" si="31"/>
        <v>2579.4</v>
      </c>
      <c r="G76" s="12" t="s">
        <v>99</v>
      </c>
      <c r="H76" s="12">
        <v>620.6</v>
      </c>
      <c r="I76" s="12">
        <v>620.6</v>
      </c>
      <c r="J76" s="12">
        <v>620.6</v>
      </c>
      <c r="K76" s="12">
        <v>620.6</v>
      </c>
      <c r="L76" s="12">
        <v>620.6</v>
      </c>
      <c r="M76" s="12">
        <f t="shared" si="29"/>
        <v>0</v>
      </c>
      <c r="N76" s="12"/>
      <c r="O76" s="12">
        <v>620.6</v>
      </c>
      <c r="P76" s="12">
        <v>620.6</v>
      </c>
      <c r="Q76" s="12">
        <v>620.6</v>
      </c>
      <c r="R76" s="12">
        <v>620.6</v>
      </c>
      <c r="S76" s="12">
        <f t="shared" si="30"/>
        <v>0</v>
      </c>
      <c r="T76" s="12"/>
      <c r="U76" s="20"/>
      <c r="V76" s="20"/>
    </row>
    <row r="77" spans="1:25" ht="78.75" x14ac:dyDescent="0.25">
      <c r="A77" s="31" t="s">
        <v>148</v>
      </c>
      <c r="B77" s="33" t="s">
        <v>149</v>
      </c>
      <c r="C77" s="12">
        <v>6188</v>
      </c>
      <c r="D77" s="12">
        <v>6188</v>
      </c>
      <c r="E77" s="12">
        <v>7800</v>
      </c>
      <c r="F77" s="12">
        <f t="shared" si="31"/>
        <v>1612</v>
      </c>
      <c r="G77" s="12" t="s">
        <v>99</v>
      </c>
      <c r="H77" s="12"/>
      <c r="I77" s="12"/>
      <c r="J77" s="12"/>
      <c r="K77" s="12"/>
      <c r="L77" s="12"/>
      <c r="M77" s="12">
        <f t="shared" si="29"/>
        <v>0</v>
      </c>
      <c r="N77" s="12"/>
      <c r="O77" s="12"/>
      <c r="P77" s="12"/>
      <c r="Q77" s="12"/>
      <c r="R77" s="12"/>
      <c r="S77" s="12">
        <f t="shared" si="30"/>
        <v>0</v>
      </c>
      <c r="T77" s="12"/>
      <c r="U77" s="20"/>
      <c r="V77" s="20"/>
    </row>
    <row r="78" spans="1:25" x14ac:dyDescent="0.25">
      <c r="A78" s="9" t="s">
        <v>150</v>
      </c>
      <c r="B78" s="10" t="s">
        <v>151</v>
      </c>
      <c r="C78" s="36">
        <f t="shared" ref="C78" si="32">SUM(C79:C119)</f>
        <v>4399.2</v>
      </c>
      <c r="D78" s="36">
        <f>SUM(D79:D121)</f>
        <v>9882.2000000000007</v>
      </c>
      <c r="E78" s="36">
        <f>SUM(E79:E121)</f>
        <v>12130.3</v>
      </c>
      <c r="F78" s="12">
        <f>E78-D78</f>
        <v>2248.0999999999985</v>
      </c>
      <c r="G78" s="12"/>
      <c r="H78" s="36">
        <f>SUM(H85:H119)</f>
        <v>2839.7</v>
      </c>
      <c r="I78" s="36">
        <f>SUM(I85:I119)</f>
        <v>2839.7</v>
      </c>
      <c r="J78" s="36">
        <f>SUM(J85:J119)</f>
        <v>4429.3</v>
      </c>
      <c r="K78" s="36">
        <f>SUM(K85:K119)</f>
        <v>4429.3</v>
      </c>
      <c r="L78" s="36">
        <f>SUM(L85:L119)</f>
        <v>4429.3</v>
      </c>
      <c r="M78" s="12">
        <f t="shared" si="29"/>
        <v>0</v>
      </c>
      <c r="N78" s="12"/>
      <c r="O78" s="36">
        <f>SUM(O85:O119)</f>
        <v>3839.7</v>
      </c>
      <c r="P78" s="36">
        <f>SUM(P85:P119)</f>
        <v>3839.7</v>
      </c>
      <c r="Q78" s="36">
        <f>SUM(Q85:Q119)</f>
        <v>5853.8</v>
      </c>
      <c r="R78" s="36">
        <f>SUM(R85:R119)</f>
        <v>5853.8</v>
      </c>
      <c r="S78" s="12">
        <f t="shared" si="30"/>
        <v>0</v>
      </c>
      <c r="T78" s="12"/>
      <c r="U78" s="37"/>
      <c r="V78" s="37"/>
    </row>
    <row r="79" spans="1:25" ht="78.75" x14ac:dyDescent="0.25">
      <c r="A79" s="21" t="s">
        <v>152</v>
      </c>
      <c r="B79" s="19" t="s">
        <v>153</v>
      </c>
      <c r="C79" s="38">
        <v>0</v>
      </c>
      <c r="D79" s="38">
        <v>0</v>
      </c>
      <c r="E79" s="38">
        <v>13.6</v>
      </c>
      <c r="F79" s="12">
        <f t="shared" si="31"/>
        <v>13.6</v>
      </c>
      <c r="G79" s="12" t="s">
        <v>52</v>
      </c>
      <c r="H79" s="36"/>
      <c r="I79" s="36"/>
      <c r="J79" s="36"/>
      <c r="K79" s="36"/>
      <c r="L79" s="36"/>
      <c r="M79" s="12">
        <f t="shared" si="29"/>
        <v>0</v>
      </c>
      <c r="N79" s="12"/>
      <c r="O79" s="36"/>
      <c r="P79" s="36"/>
      <c r="Q79" s="36"/>
      <c r="R79" s="36"/>
      <c r="S79" s="12">
        <f t="shared" si="30"/>
        <v>0</v>
      </c>
      <c r="T79" s="12"/>
      <c r="U79" s="37"/>
      <c r="V79" s="37"/>
    </row>
    <row r="80" spans="1:25" ht="78.75" x14ac:dyDescent="0.25">
      <c r="A80" s="21" t="s">
        <v>154</v>
      </c>
      <c r="B80" s="19" t="s">
        <v>153</v>
      </c>
      <c r="C80" s="38">
        <v>0</v>
      </c>
      <c r="D80" s="38">
        <v>0</v>
      </c>
      <c r="E80" s="38">
        <v>11</v>
      </c>
      <c r="F80" s="12">
        <f t="shared" si="31"/>
        <v>11</v>
      </c>
      <c r="G80" s="12" t="s">
        <v>52</v>
      </c>
      <c r="H80" s="36"/>
      <c r="I80" s="36"/>
      <c r="J80" s="36"/>
      <c r="K80" s="36"/>
      <c r="L80" s="36"/>
      <c r="M80" s="12">
        <f t="shared" si="29"/>
        <v>0</v>
      </c>
      <c r="N80" s="12"/>
      <c r="O80" s="36"/>
      <c r="P80" s="36"/>
      <c r="Q80" s="36"/>
      <c r="R80" s="36"/>
      <c r="S80" s="12">
        <f t="shared" si="30"/>
        <v>0</v>
      </c>
      <c r="T80" s="12"/>
      <c r="U80" s="37"/>
      <c r="V80" s="37"/>
    </row>
    <row r="81" spans="1:24" ht="94.5" x14ac:dyDescent="0.25">
      <c r="A81" s="21" t="s">
        <v>155</v>
      </c>
      <c r="B81" s="33" t="s">
        <v>156</v>
      </c>
      <c r="C81" s="38">
        <v>0</v>
      </c>
      <c r="D81" s="38">
        <v>0</v>
      </c>
      <c r="E81" s="38">
        <v>20.5</v>
      </c>
      <c r="F81" s="12">
        <f t="shared" si="31"/>
        <v>20.5</v>
      </c>
      <c r="G81" s="12" t="s">
        <v>52</v>
      </c>
      <c r="H81" s="36"/>
      <c r="I81" s="36"/>
      <c r="J81" s="36"/>
      <c r="K81" s="36"/>
      <c r="L81" s="36"/>
      <c r="M81" s="12">
        <f t="shared" si="29"/>
        <v>0</v>
      </c>
      <c r="N81" s="12"/>
      <c r="O81" s="36"/>
      <c r="P81" s="36"/>
      <c r="Q81" s="36"/>
      <c r="R81" s="36"/>
      <c r="S81" s="12">
        <f t="shared" si="30"/>
        <v>0</v>
      </c>
      <c r="T81" s="12"/>
      <c r="U81" s="37"/>
      <c r="V81" s="37"/>
    </row>
    <row r="82" spans="1:24" ht="94.5" x14ac:dyDescent="0.25">
      <c r="A82" s="21" t="s">
        <v>157</v>
      </c>
      <c r="B82" s="33" t="s">
        <v>156</v>
      </c>
      <c r="C82" s="38">
        <v>0</v>
      </c>
      <c r="D82" s="38">
        <v>0</v>
      </c>
      <c r="E82" s="38">
        <v>58.4</v>
      </c>
      <c r="F82" s="12">
        <f t="shared" si="31"/>
        <v>58.4</v>
      </c>
      <c r="G82" s="12" t="s">
        <v>52</v>
      </c>
      <c r="H82" s="36"/>
      <c r="I82" s="36"/>
      <c r="J82" s="36"/>
      <c r="K82" s="36"/>
      <c r="L82" s="36"/>
      <c r="M82" s="12">
        <f t="shared" si="29"/>
        <v>0</v>
      </c>
      <c r="N82" s="12"/>
      <c r="O82" s="36"/>
      <c r="P82" s="36"/>
      <c r="Q82" s="36"/>
      <c r="R82" s="36"/>
      <c r="S82" s="12">
        <f t="shared" si="30"/>
        <v>0</v>
      </c>
      <c r="T82" s="12"/>
      <c r="U82" s="37"/>
      <c r="V82" s="37"/>
    </row>
    <row r="83" spans="1:24" ht="78.75" x14ac:dyDescent="0.25">
      <c r="A83" s="39" t="s">
        <v>158</v>
      </c>
      <c r="B83" s="40" t="s">
        <v>159</v>
      </c>
      <c r="C83" s="38"/>
      <c r="D83" s="38">
        <v>0</v>
      </c>
      <c r="E83" s="38">
        <v>2.9</v>
      </c>
      <c r="F83" s="12">
        <f t="shared" si="31"/>
        <v>2.9</v>
      </c>
      <c r="G83" s="12" t="s">
        <v>52</v>
      </c>
      <c r="H83" s="36"/>
      <c r="I83" s="36"/>
      <c r="J83" s="36"/>
      <c r="K83" s="36"/>
      <c r="L83" s="36"/>
      <c r="M83" s="12"/>
      <c r="N83" s="12"/>
      <c r="O83" s="36"/>
      <c r="P83" s="36"/>
      <c r="Q83" s="36"/>
      <c r="R83" s="36"/>
      <c r="S83" s="12"/>
      <c r="T83" s="12"/>
      <c r="U83" s="37"/>
      <c r="V83" s="37"/>
    </row>
    <row r="84" spans="1:24" ht="78.75" x14ac:dyDescent="0.25">
      <c r="A84" s="39" t="s">
        <v>160</v>
      </c>
      <c r="B84" s="40" t="s">
        <v>161</v>
      </c>
      <c r="C84" s="38"/>
      <c r="D84" s="38">
        <v>0</v>
      </c>
      <c r="E84" s="38">
        <v>5.4</v>
      </c>
      <c r="F84" s="12">
        <f t="shared" si="31"/>
        <v>5.4</v>
      </c>
      <c r="G84" s="12" t="s">
        <v>52</v>
      </c>
      <c r="H84" s="36"/>
      <c r="I84" s="36"/>
      <c r="J84" s="36"/>
      <c r="K84" s="36"/>
      <c r="L84" s="36"/>
      <c r="M84" s="12"/>
      <c r="N84" s="12"/>
      <c r="O84" s="36"/>
      <c r="P84" s="36"/>
      <c r="Q84" s="36"/>
      <c r="R84" s="36"/>
      <c r="S84" s="12"/>
      <c r="T84" s="12"/>
      <c r="U84" s="37"/>
      <c r="V84" s="37"/>
    </row>
    <row r="85" spans="1:24" ht="78.75" x14ac:dyDescent="0.25">
      <c r="A85" s="31" t="s">
        <v>162</v>
      </c>
      <c r="B85" s="19" t="s">
        <v>163</v>
      </c>
      <c r="C85" s="38">
        <v>20</v>
      </c>
      <c r="D85" s="38">
        <v>20</v>
      </c>
      <c r="E85" s="38">
        <v>0</v>
      </c>
      <c r="F85" s="12">
        <f t="shared" si="31"/>
        <v>-20</v>
      </c>
      <c r="G85" s="12" t="s">
        <v>52</v>
      </c>
      <c r="H85" s="38">
        <v>20</v>
      </c>
      <c r="I85" s="38">
        <v>20</v>
      </c>
      <c r="J85" s="38">
        <v>20</v>
      </c>
      <c r="K85" s="38">
        <v>20</v>
      </c>
      <c r="L85" s="38">
        <v>20</v>
      </c>
      <c r="M85" s="12">
        <f t="shared" si="29"/>
        <v>0</v>
      </c>
      <c r="N85" s="12"/>
      <c r="O85" s="38">
        <v>20</v>
      </c>
      <c r="P85" s="38">
        <v>20</v>
      </c>
      <c r="Q85" s="38">
        <v>20</v>
      </c>
      <c r="R85" s="38">
        <v>20</v>
      </c>
      <c r="S85" s="12">
        <f t="shared" si="30"/>
        <v>0</v>
      </c>
      <c r="T85" s="12"/>
      <c r="U85" s="41"/>
      <c r="V85" s="41"/>
    </row>
    <row r="86" spans="1:24" ht="78.75" x14ac:dyDescent="0.25">
      <c r="A86" s="31" t="s">
        <v>164</v>
      </c>
      <c r="B86" s="19" t="s">
        <v>163</v>
      </c>
      <c r="C86" s="38"/>
      <c r="D86" s="38">
        <v>0</v>
      </c>
      <c r="E86" s="38">
        <v>15</v>
      </c>
      <c r="F86" s="12">
        <f t="shared" si="31"/>
        <v>15</v>
      </c>
      <c r="G86" s="12" t="s">
        <v>52</v>
      </c>
      <c r="H86" s="38"/>
      <c r="I86" s="38"/>
      <c r="J86" s="38"/>
      <c r="K86" s="38"/>
      <c r="L86" s="38"/>
      <c r="M86" s="12"/>
      <c r="N86" s="12"/>
      <c r="O86" s="38"/>
      <c r="P86" s="38"/>
      <c r="Q86" s="38"/>
      <c r="R86" s="38"/>
      <c r="S86" s="12"/>
      <c r="T86" s="12"/>
      <c r="U86" s="41"/>
      <c r="V86" s="41"/>
    </row>
    <row r="87" spans="1:24" ht="78.75" x14ac:dyDescent="0.25">
      <c r="A87" s="31" t="s">
        <v>165</v>
      </c>
      <c r="B87" s="19" t="s">
        <v>163</v>
      </c>
      <c r="C87" s="38">
        <v>25</v>
      </c>
      <c r="D87" s="38">
        <v>25</v>
      </c>
      <c r="E87" s="38">
        <v>0</v>
      </c>
      <c r="F87" s="12">
        <f t="shared" si="31"/>
        <v>-25</v>
      </c>
      <c r="G87" s="12" t="s">
        <v>52</v>
      </c>
      <c r="H87" s="38">
        <v>25</v>
      </c>
      <c r="I87" s="38">
        <v>25</v>
      </c>
      <c r="J87" s="38">
        <v>25</v>
      </c>
      <c r="K87" s="38">
        <v>25</v>
      </c>
      <c r="L87" s="38">
        <v>25</v>
      </c>
      <c r="M87" s="12">
        <f t="shared" si="29"/>
        <v>0</v>
      </c>
      <c r="N87" s="12"/>
      <c r="O87" s="38">
        <v>25</v>
      </c>
      <c r="P87" s="38">
        <v>25</v>
      </c>
      <c r="Q87" s="38">
        <v>25</v>
      </c>
      <c r="R87" s="38">
        <v>25</v>
      </c>
      <c r="S87" s="12">
        <f t="shared" si="30"/>
        <v>0</v>
      </c>
      <c r="T87" s="12"/>
      <c r="U87" s="41"/>
      <c r="V87" s="41"/>
      <c r="X87" s="42"/>
    </row>
    <row r="88" spans="1:24" ht="78.75" x14ac:dyDescent="0.25">
      <c r="A88" s="39" t="s">
        <v>166</v>
      </c>
      <c r="B88" s="40" t="s">
        <v>167</v>
      </c>
      <c r="C88" s="38"/>
      <c r="D88" s="38">
        <v>0</v>
      </c>
      <c r="E88" s="38">
        <v>3</v>
      </c>
      <c r="F88" s="12">
        <f t="shared" si="31"/>
        <v>3</v>
      </c>
      <c r="G88" s="12" t="s">
        <v>52</v>
      </c>
      <c r="H88" s="38"/>
      <c r="I88" s="38"/>
      <c r="J88" s="38"/>
      <c r="K88" s="38"/>
      <c r="L88" s="38"/>
      <c r="M88" s="12"/>
      <c r="N88" s="12"/>
      <c r="O88" s="38"/>
      <c r="P88" s="38"/>
      <c r="Q88" s="38"/>
      <c r="R88" s="38"/>
      <c r="S88" s="12"/>
      <c r="T88" s="12"/>
      <c r="U88" s="41"/>
      <c r="V88" s="41"/>
      <c r="X88" s="42"/>
    </row>
    <row r="89" spans="1:24" ht="78.75" x14ac:dyDescent="0.25">
      <c r="A89" s="39" t="s">
        <v>168</v>
      </c>
      <c r="B89" s="40" t="s">
        <v>169</v>
      </c>
      <c r="C89" s="38"/>
      <c r="D89" s="38">
        <v>0</v>
      </c>
      <c r="E89" s="38">
        <v>25</v>
      </c>
      <c r="F89" s="12">
        <f t="shared" si="31"/>
        <v>25</v>
      </c>
      <c r="G89" s="12" t="s">
        <v>52</v>
      </c>
      <c r="H89" s="38"/>
      <c r="I89" s="38"/>
      <c r="J89" s="38"/>
      <c r="K89" s="38"/>
      <c r="L89" s="38"/>
      <c r="M89" s="12"/>
      <c r="N89" s="12"/>
      <c r="O89" s="38"/>
      <c r="P89" s="38"/>
      <c r="Q89" s="38"/>
      <c r="R89" s="38"/>
      <c r="S89" s="12"/>
      <c r="T89" s="12"/>
      <c r="U89" s="41"/>
      <c r="V89" s="41"/>
      <c r="X89" s="42"/>
    </row>
    <row r="90" spans="1:24" ht="78.75" x14ac:dyDescent="0.25">
      <c r="A90" s="43" t="s">
        <v>170</v>
      </c>
      <c r="B90" s="40" t="s">
        <v>171</v>
      </c>
      <c r="C90" s="38"/>
      <c r="D90" s="38">
        <v>0</v>
      </c>
      <c r="E90" s="38">
        <v>3.3</v>
      </c>
      <c r="F90" s="12">
        <f t="shared" si="31"/>
        <v>3.3</v>
      </c>
      <c r="G90" s="12" t="s">
        <v>52</v>
      </c>
      <c r="H90" s="38"/>
      <c r="I90" s="38"/>
      <c r="J90" s="38"/>
      <c r="K90" s="38"/>
      <c r="L90" s="38"/>
      <c r="M90" s="12"/>
      <c r="N90" s="12"/>
      <c r="O90" s="38"/>
      <c r="P90" s="38"/>
      <c r="Q90" s="38"/>
      <c r="R90" s="38"/>
      <c r="S90" s="12"/>
      <c r="T90" s="12"/>
      <c r="U90" s="41"/>
      <c r="V90" s="41"/>
      <c r="X90" s="42"/>
    </row>
    <row r="91" spans="1:24" ht="94.5" x14ac:dyDescent="0.25">
      <c r="A91" s="43" t="s">
        <v>172</v>
      </c>
      <c r="B91" s="40" t="s">
        <v>173</v>
      </c>
      <c r="C91" s="38"/>
      <c r="D91" s="38">
        <v>0</v>
      </c>
      <c r="E91" s="38">
        <v>215.1</v>
      </c>
      <c r="F91" s="12">
        <f t="shared" si="31"/>
        <v>215.1</v>
      </c>
      <c r="G91" s="12" t="s">
        <v>52</v>
      </c>
      <c r="H91" s="38"/>
      <c r="I91" s="38"/>
      <c r="J91" s="38"/>
      <c r="K91" s="38"/>
      <c r="L91" s="38"/>
      <c r="M91" s="12"/>
      <c r="N91" s="12"/>
      <c r="O91" s="38"/>
      <c r="P91" s="38"/>
      <c r="Q91" s="38"/>
      <c r="R91" s="38"/>
      <c r="S91" s="12"/>
      <c r="T91" s="12"/>
      <c r="U91" s="41"/>
      <c r="V91" s="41"/>
      <c r="X91" s="42"/>
    </row>
    <row r="92" spans="1:24" ht="110.25" x14ac:dyDescent="0.25">
      <c r="A92" s="43" t="s">
        <v>174</v>
      </c>
      <c r="B92" s="40" t="s">
        <v>175</v>
      </c>
      <c r="C92" s="38"/>
      <c r="D92" s="38">
        <v>0</v>
      </c>
      <c r="E92" s="38">
        <v>41.4</v>
      </c>
      <c r="F92" s="12">
        <f t="shared" si="31"/>
        <v>41.4</v>
      </c>
      <c r="G92" s="12" t="s">
        <v>52</v>
      </c>
      <c r="H92" s="38"/>
      <c r="I92" s="38"/>
      <c r="J92" s="38"/>
      <c r="K92" s="38"/>
      <c r="L92" s="38"/>
      <c r="M92" s="12"/>
      <c r="N92" s="12"/>
      <c r="O92" s="38"/>
      <c r="P92" s="38"/>
      <c r="Q92" s="38"/>
      <c r="R92" s="38"/>
      <c r="S92" s="12"/>
      <c r="T92" s="12"/>
      <c r="U92" s="41"/>
      <c r="V92" s="41"/>
      <c r="X92" s="42"/>
    </row>
    <row r="93" spans="1:24" ht="110.25" x14ac:dyDescent="0.25">
      <c r="A93" s="43" t="s">
        <v>176</v>
      </c>
      <c r="B93" s="40" t="s">
        <v>177</v>
      </c>
      <c r="C93" s="38"/>
      <c r="D93" s="38">
        <v>0</v>
      </c>
      <c r="E93" s="38">
        <v>15</v>
      </c>
      <c r="F93" s="12">
        <f t="shared" si="31"/>
        <v>15</v>
      </c>
      <c r="G93" s="12" t="s">
        <v>52</v>
      </c>
      <c r="H93" s="38"/>
      <c r="I93" s="38"/>
      <c r="J93" s="38"/>
      <c r="K93" s="38"/>
      <c r="L93" s="38"/>
      <c r="M93" s="12"/>
      <c r="N93" s="12"/>
      <c r="O93" s="38"/>
      <c r="P93" s="38"/>
      <c r="Q93" s="38"/>
      <c r="R93" s="38"/>
      <c r="S93" s="12"/>
      <c r="T93" s="12"/>
      <c r="U93" s="41"/>
      <c r="V93" s="41"/>
      <c r="X93" s="42"/>
    </row>
    <row r="94" spans="1:24" ht="78.75" x14ac:dyDescent="0.25">
      <c r="A94" s="43" t="s">
        <v>178</v>
      </c>
      <c r="B94" s="40" t="s">
        <v>179</v>
      </c>
      <c r="C94" s="38"/>
      <c r="D94" s="38">
        <v>0</v>
      </c>
      <c r="E94" s="38">
        <v>3.8</v>
      </c>
      <c r="F94" s="12">
        <f t="shared" si="31"/>
        <v>3.8</v>
      </c>
      <c r="G94" s="12" t="s">
        <v>52</v>
      </c>
      <c r="H94" s="38"/>
      <c r="I94" s="38"/>
      <c r="J94" s="38"/>
      <c r="K94" s="38"/>
      <c r="L94" s="38"/>
      <c r="M94" s="12"/>
      <c r="N94" s="12"/>
      <c r="O94" s="38"/>
      <c r="P94" s="38"/>
      <c r="Q94" s="38"/>
      <c r="R94" s="38"/>
      <c r="S94" s="12"/>
      <c r="T94" s="12"/>
      <c r="U94" s="41"/>
      <c r="V94" s="41"/>
      <c r="X94" s="42"/>
    </row>
    <row r="95" spans="1:24" ht="126" x14ac:dyDescent="0.25">
      <c r="A95" s="39" t="s">
        <v>180</v>
      </c>
      <c r="B95" s="40" t="s">
        <v>181</v>
      </c>
      <c r="C95" s="38"/>
      <c r="D95" s="38">
        <v>0</v>
      </c>
      <c r="E95" s="38">
        <v>1</v>
      </c>
      <c r="F95" s="12">
        <f t="shared" si="31"/>
        <v>1</v>
      </c>
      <c r="G95" s="12" t="s">
        <v>52</v>
      </c>
      <c r="H95" s="38"/>
      <c r="I95" s="38"/>
      <c r="J95" s="38"/>
      <c r="K95" s="38"/>
      <c r="L95" s="38"/>
      <c r="M95" s="12"/>
      <c r="N95" s="12"/>
      <c r="O95" s="38"/>
      <c r="P95" s="38"/>
      <c r="Q95" s="38"/>
      <c r="R95" s="38"/>
      <c r="S95" s="12"/>
      <c r="T95" s="12"/>
      <c r="U95" s="41"/>
      <c r="V95" s="41"/>
      <c r="X95" s="42"/>
    </row>
    <row r="96" spans="1:24" ht="78.75" x14ac:dyDescent="0.25">
      <c r="A96" s="31" t="s">
        <v>182</v>
      </c>
      <c r="B96" s="19" t="s">
        <v>183</v>
      </c>
      <c r="C96" s="38"/>
      <c r="D96" s="38">
        <v>0</v>
      </c>
      <c r="E96" s="38">
        <v>133.4</v>
      </c>
      <c r="F96" s="12">
        <f t="shared" si="31"/>
        <v>133.4</v>
      </c>
      <c r="G96" s="12" t="s">
        <v>52</v>
      </c>
      <c r="H96" s="38"/>
      <c r="I96" s="38"/>
      <c r="J96" s="38"/>
      <c r="K96" s="38"/>
      <c r="L96" s="38"/>
      <c r="M96" s="12"/>
      <c r="N96" s="12"/>
      <c r="O96" s="38"/>
      <c r="P96" s="38"/>
      <c r="Q96" s="38"/>
      <c r="R96" s="38"/>
      <c r="S96" s="12"/>
      <c r="T96" s="12"/>
      <c r="U96" s="41"/>
      <c r="V96" s="41"/>
      <c r="X96" s="42"/>
    </row>
    <row r="97" spans="1:22" ht="78.75" x14ac:dyDescent="0.25">
      <c r="A97" s="31" t="s">
        <v>184</v>
      </c>
      <c r="B97" s="19" t="s">
        <v>183</v>
      </c>
      <c r="C97" s="38">
        <v>308</v>
      </c>
      <c r="D97" s="38">
        <v>308</v>
      </c>
      <c r="E97" s="38">
        <v>0</v>
      </c>
      <c r="F97" s="12">
        <f t="shared" si="31"/>
        <v>-308</v>
      </c>
      <c r="G97" s="12" t="s">
        <v>52</v>
      </c>
      <c r="H97" s="38">
        <v>308</v>
      </c>
      <c r="I97" s="38">
        <v>308</v>
      </c>
      <c r="J97" s="38">
        <v>308</v>
      </c>
      <c r="K97" s="38">
        <v>308</v>
      </c>
      <c r="L97" s="38">
        <v>308</v>
      </c>
      <c r="M97" s="12">
        <f t="shared" si="29"/>
        <v>0</v>
      </c>
      <c r="N97" s="12"/>
      <c r="O97" s="38">
        <v>308</v>
      </c>
      <c r="P97" s="38">
        <v>308</v>
      </c>
      <c r="Q97" s="38">
        <v>308</v>
      </c>
      <c r="R97" s="38">
        <v>308</v>
      </c>
      <c r="S97" s="12">
        <f t="shared" si="30"/>
        <v>0</v>
      </c>
      <c r="T97" s="12"/>
      <c r="U97" s="41"/>
      <c r="V97" s="41"/>
    </row>
    <row r="98" spans="1:22" ht="78.75" customHeight="1" x14ac:dyDescent="0.25">
      <c r="A98" s="31" t="s">
        <v>185</v>
      </c>
      <c r="B98" s="19" t="s">
        <v>186</v>
      </c>
      <c r="C98" s="38">
        <v>0</v>
      </c>
      <c r="D98" s="38">
        <v>0</v>
      </c>
      <c r="E98" s="38">
        <v>19.399999999999999</v>
      </c>
      <c r="F98" s="12">
        <f t="shared" si="31"/>
        <v>19.399999999999999</v>
      </c>
      <c r="G98" s="12" t="s">
        <v>52</v>
      </c>
      <c r="H98" s="38"/>
      <c r="I98" s="38"/>
      <c r="J98" s="38"/>
      <c r="K98" s="38"/>
      <c r="L98" s="38"/>
      <c r="M98" s="12">
        <f t="shared" si="29"/>
        <v>0</v>
      </c>
      <c r="N98" s="12"/>
      <c r="O98" s="38"/>
      <c r="P98" s="38"/>
      <c r="Q98" s="38"/>
      <c r="R98" s="38"/>
      <c r="S98" s="12">
        <f t="shared" si="30"/>
        <v>0</v>
      </c>
      <c r="T98" s="12"/>
      <c r="U98" s="41"/>
      <c r="V98" s="41"/>
    </row>
    <row r="99" spans="1:22" ht="94.5" x14ac:dyDescent="0.25">
      <c r="A99" s="31" t="s">
        <v>187</v>
      </c>
      <c r="B99" s="19" t="s">
        <v>186</v>
      </c>
      <c r="C99" s="38">
        <v>0</v>
      </c>
      <c r="D99" s="38">
        <v>0</v>
      </c>
      <c r="E99" s="38">
        <v>190.7</v>
      </c>
      <c r="F99" s="12">
        <f t="shared" si="31"/>
        <v>190.7</v>
      </c>
      <c r="G99" s="12" t="s">
        <v>52</v>
      </c>
      <c r="H99" s="38"/>
      <c r="I99" s="38"/>
      <c r="J99" s="38"/>
      <c r="K99" s="38"/>
      <c r="L99" s="38"/>
      <c r="M99" s="12">
        <f t="shared" si="29"/>
        <v>0</v>
      </c>
      <c r="N99" s="12"/>
      <c r="O99" s="38"/>
      <c r="P99" s="38"/>
      <c r="Q99" s="38"/>
      <c r="R99" s="38"/>
      <c r="S99" s="12">
        <f t="shared" si="30"/>
        <v>0</v>
      </c>
      <c r="T99" s="12"/>
      <c r="U99" s="41"/>
      <c r="V99" s="41"/>
    </row>
    <row r="100" spans="1:22" ht="85.5" customHeight="1" x14ac:dyDescent="0.25">
      <c r="A100" s="31" t="s">
        <v>188</v>
      </c>
      <c r="B100" s="19" t="s">
        <v>186</v>
      </c>
      <c r="C100" s="38">
        <v>20</v>
      </c>
      <c r="D100" s="38">
        <v>20</v>
      </c>
      <c r="E100" s="38">
        <v>0</v>
      </c>
      <c r="F100" s="12">
        <f t="shared" si="31"/>
        <v>-20</v>
      </c>
      <c r="G100" s="12" t="s">
        <v>52</v>
      </c>
      <c r="H100" s="38">
        <v>20</v>
      </c>
      <c r="I100" s="38">
        <v>20</v>
      </c>
      <c r="J100" s="38">
        <v>20</v>
      </c>
      <c r="K100" s="38">
        <v>20</v>
      </c>
      <c r="L100" s="38">
        <v>20</v>
      </c>
      <c r="M100" s="12">
        <f t="shared" si="29"/>
        <v>0</v>
      </c>
      <c r="N100" s="12"/>
      <c r="O100" s="38">
        <v>20</v>
      </c>
      <c r="P100" s="38">
        <v>20</v>
      </c>
      <c r="Q100" s="38">
        <v>20</v>
      </c>
      <c r="R100" s="38">
        <v>20</v>
      </c>
      <c r="S100" s="12">
        <f t="shared" si="30"/>
        <v>0</v>
      </c>
      <c r="T100" s="12"/>
      <c r="U100" s="41"/>
      <c r="V100" s="41"/>
    </row>
    <row r="101" spans="1:22" ht="47.25" x14ac:dyDescent="0.25">
      <c r="A101" s="43" t="s">
        <v>189</v>
      </c>
      <c r="B101" s="40" t="s">
        <v>190</v>
      </c>
      <c r="C101" s="38"/>
      <c r="D101" s="38">
        <v>0</v>
      </c>
      <c r="E101" s="38">
        <v>28</v>
      </c>
      <c r="F101" s="12">
        <f t="shared" si="31"/>
        <v>28</v>
      </c>
      <c r="G101" s="12" t="s">
        <v>52</v>
      </c>
      <c r="H101" s="38"/>
      <c r="I101" s="38"/>
      <c r="J101" s="38"/>
      <c r="K101" s="38"/>
      <c r="L101" s="38"/>
      <c r="M101" s="12"/>
      <c r="N101" s="12"/>
      <c r="O101" s="38"/>
      <c r="P101" s="38"/>
      <c r="Q101" s="38"/>
      <c r="R101" s="38"/>
      <c r="S101" s="12"/>
      <c r="T101" s="12"/>
      <c r="U101" s="41"/>
      <c r="V101" s="41"/>
    </row>
    <row r="102" spans="1:22" ht="78.75" x14ac:dyDescent="0.25">
      <c r="A102" s="43" t="s">
        <v>191</v>
      </c>
      <c r="B102" s="40" t="s">
        <v>192</v>
      </c>
      <c r="C102" s="38"/>
      <c r="D102" s="38">
        <v>0</v>
      </c>
      <c r="E102" s="38">
        <v>5.4</v>
      </c>
      <c r="F102" s="12">
        <f t="shared" si="31"/>
        <v>5.4</v>
      </c>
      <c r="G102" s="12" t="s">
        <v>52</v>
      </c>
      <c r="H102" s="38"/>
      <c r="I102" s="38"/>
      <c r="J102" s="38"/>
      <c r="K102" s="38"/>
      <c r="L102" s="38"/>
      <c r="M102" s="12"/>
      <c r="N102" s="12"/>
      <c r="O102" s="38"/>
      <c r="P102" s="38"/>
      <c r="Q102" s="38"/>
      <c r="R102" s="38"/>
      <c r="S102" s="12"/>
      <c r="T102" s="12"/>
      <c r="U102" s="41"/>
      <c r="V102" s="41"/>
    </row>
    <row r="103" spans="1:22" ht="78.75" x14ac:dyDescent="0.25">
      <c r="A103" s="43" t="s">
        <v>193</v>
      </c>
      <c r="B103" s="40" t="s">
        <v>192</v>
      </c>
      <c r="C103" s="38"/>
      <c r="D103" s="38">
        <v>0</v>
      </c>
      <c r="E103" s="38">
        <v>3.7</v>
      </c>
      <c r="F103" s="12">
        <f t="shared" si="31"/>
        <v>3.7</v>
      </c>
      <c r="G103" s="12" t="s">
        <v>52</v>
      </c>
      <c r="H103" s="38"/>
      <c r="I103" s="38"/>
      <c r="J103" s="38"/>
      <c r="K103" s="38"/>
      <c r="L103" s="38"/>
      <c r="M103" s="12"/>
      <c r="N103" s="12"/>
      <c r="O103" s="38"/>
      <c r="P103" s="38"/>
      <c r="Q103" s="38"/>
      <c r="R103" s="38"/>
      <c r="S103" s="12"/>
      <c r="T103" s="12"/>
      <c r="U103" s="41"/>
      <c r="V103" s="41"/>
    </row>
    <row r="104" spans="1:22" ht="78.75" x14ac:dyDescent="0.25">
      <c r="A104" s="31" t="s">
        <v>194</v>
      </c>
      <c r="B104" s="19" t="s">
        <v>195</v>
      </c>
      <c r="C104" s="38">
        <v>2300</v>
      </c>
      <c r="D104" s="38">
        <v>2300</v>
      </c>
      <c r="E104" s="38">
        <v>2300</v>
      </c>
      <c r="F104" s="12">
        <f t="shared" si="31"/>
        <v>0</v>
      </c>
      <c r="G104" s="12"/>
      <c r="H104" s="38">
        <v>2300</v>
      </c>
      <c r="I104" s="38">
        <v>2300</v>
      </c>
      <c r="J104" s="38">
        <v>2300</v>
      </c>
      <c r="K104" s="38">
        <v>2300</v>
      </c>
      <c r="L104" s="38">
        <v>2300</v>
      </c>
      <c r="M104" s="12">
        <f t="shared" si="29"/>
        <v>0</v>
      </c>
      <c r="N104" s="12"/>
      <c r="O104" s="38">
        <v>3300</v>
      </c>
      <c r="P104" s="38">
        <v>3300</v>
      </c>
      <c r="Q104" s="38">
        <v>3300</v>
      </c>
      <c r="R104" s="38">
        <v>3300</v>
      </c>
      <c r="S104" s="12">
        <f t="shared" si="30"/>
        <v>0</v>
      </c>
      <c r="T104" s="12"/>
      <c r="U104" s="41"/>
      <c r="V104" s="41"/>
    </row>
    <row r="105" spans="1:22" ht="47.25" x14ac:dyDescent="0.25">
      <c r="A105" s="43" t="s">
        <v>196</v>
      </c>
      <c r="B105" s="40" t="s">
        <v>197</v>
      </c>
      <c r="C105" s="38"/>
      <c r="D105" s="38">
        <v>0</v>
      </c>
      <c r="E105" s="38">
        <v>110.1</v>
      </c>
      <c r="F105" s="12">
        <f t="shared" si="31"/>
        <v>110.1</v>
      </c>
      <c r="G105" s="12" t="s">
        <v>52</v>
      </c>
      <c r="H105" s="38"/>
      <c r="I105" s="38"/>
      <c r="J105" s="38"/>
      <c r="K105" s="38"/>
      <c r="L105" s="38"/>
      <c r="M105" s="12"/>
      <c r="N105" s="12"/>
      <c r="O105" s="38"/>
      <c r="P105" s="38"/>
      <c r="Q105" s="38"/>
      <c r="R105" s="38"/>
      <c r="S105" s="12"/>
      <c r="T105" s="12"/>
      <c r="U105" s="41"/>
      <c r="V105" s="41"/>
    </row>
    <row r="106" spans="1:22" ht="149.25" customHeight="1" x14ac:dyDescent="0.25">
      <c r="A106" s="43" t="s">
        <v>198</v>
      </c>
      <c r="B106" s="40" t="s">
        <v>199</v>
      </c>
      <c r="C106" s="38"/>
      <c r="D106" s="38">
        <v>0</v>
      </c>
      <c r="E106" s="38">
        <v>11.1</v>
      </c>
      <c r="F106" s="12">
        <f t="shared" si="31"/>
        <v>11.1</v>
      </c>
      <c r="G106" s="12" t="s">
        <v>52</v>
      </c>
      <c r="H106" s="38"/>
      <c r="I106" s="38"/>
      <c r="J106" s="38"/>
      <c r="K106" s="38"/>
      <c r="L106" s="38"/>
      <c r="M106" s="12"/>
      <c r="N106" s="12"/>
      <c r="O106" s="38"/>
      <c r="P106" s="38"/>
      <c r="Q106" s="38"/>
      <c r="R106" s="38"/>
      <c r="S106" s="12"/>
      <c r="T106" s="12"/>
      <c r="U106" s="41"/>
      <c r="V106" s="41"/>
    </row>
    <row r="107" spans="1:22" ht="67.5" customHeight="1" x14ac:dyDescent="0.25">
      <c r="A107" s="43" t="s">
        <v>200</v>
      </c>
      <c r="B107" s="40" t="s">
        <v>201</v>
      </c>
      <c r="C107" s="38"/>
      <c r="D107" s="38">
        <v>0</v>
      </c>
      <c r="E107" s="38">
        <v>39.700000000000003</v>
      </c>
      <c r="F107" s="12">
        <f t="shared" si="31"/>
        <v>39.700000000000003</v>
      </c>
      <c r="G107" s="12" t="s">
        <v>52</v>
      </c>
      <c r="H107" s="38"/>
      <c r="I107" s="38"/>
      <c r="J107" s="38"/>
      <c r="K107" s="38"/>
      <c r="L107" s="38"/>
      <c r="M107" s="12"/>
      <c r="N107" s="12"/>
      <c r="O107" s="38"/>
      <c r="P107" s="38"/>
      <c r="Q107" s="38"/>
      <c r="R107" s="38"/>
      <c r="S107" s="12"/>
      <c r="T107" s="12"/>
      <c r="U107" s="41"/>
      <c r="V107" s="41"/>
    </row>
    <row r="108" spans="1:22" ht="63" x14ac:dyDescent="0.25">
      <c r="A108" s="31" t="s">
        <v>202</v>
      </c>
      <c r="B108" s="19" t="s">
        <v>203</v>
      </c>
      <c r="C108" s="38">
        <v>0</v>
      </c>
      <c r="D108" s="38">
        <v>0</v>
      </c>
      <c r="E108" s="38">
        <v>2.9</v>
      </c>
      <c r="F108" s="12">
        <f t="shared" si="31"/>
        <v>2.9</v>
      </c>
      <c r="G108" s="12" t="s">
        <v>52</v>
      </c>
      <c r="H108" s="38"/>
      <c r="I108" s="38"/>
      <c r="J108" s="38"/>
      <c r="K108" s="38"/>
      <c r="L108" s="38"/>
      <c r="M108" s="12">
        <f t="shared" ref="M108:M110" si="33">L108-K108</f>
        <v>0</v>
      </c>
      <c r="N108" s="12"/>
      <c r="O108" s="38"/>
      <c r="P108" s="38"/>
      <c r="Q108" s="38"/>
      <c r="R108" s="38"/>
      <c r="S108" s="12">
        <f t="shared" ref="S108:S110" si="34">R108-Q108</f>
        <v>0</v>
      </c>
      <c r="T108" s="12"/>
      <c r="U108" s="41"/>
      <c r="V108" s="41"/>
    </row>
    <row r="109" spans="1:22" ht="63" x14ac:dyDescent="0.25">
      <c r="A109" s="31" t="s">
        <v>204</v>
      </c>
      <c r="B109" s="19" t="s">
        <v>203</v>
      </c>
      <c r="C109" s="38">
        <v>0</v>
      </c>
      <c r="D109" s="38">
        <v>0</v>
      </c>
      <c r="E109" s="38">
        <v>6.5</v>
      </c>
      <c r="F109" s="12">
        <f t="shared" si="31"/>
        <v>6.5</v>
      </c>
      <c r="G109" s="12" t="s">
        <v>52</v>
      </c>
      <c r="H109" s="38"/>
      <c r="I109" s="38"/>
      <c r="J109" s="38"/>
      <c r="K109" s="38"/>
      <c r="L109" s="38"/>
      <c r="M109" s="12">
        <f t="shared" si="33"/>
        <v>0</v>
      </c>
      <c r="N109" s="12"/>
      <c r="O109" s="38"/>
      <c r="P109" s="38"/>
      <c r="Q109" s="38"/>
      <c r="R109" s="38"/>
      <c r="S109" s="12">
        <f t="shared" si="34"/>
        <v>0</v>
      </c>
      <c r="T109" s="12"/>
      <c r="U109" s="41"/>
      <c r="V109" s="41"/>
    </row>
    <row r="110" spans="1:22" ht="63" x14ac:dyDescent="0.25">
      <c r="A110" s="31" t="s">
        <v>205</v>
      </c>
      <c r="B110" s="19" t="s">
        <v>203</v>
      </c>
      <c r="C110" s="38">
        <v>0</v>
      </c>
      <c r="D110" s="38">
        <v>0</v>
      </c>
      <c r="E110" s="38">
        <v>19.7</v>
      </c>
      <c r="F110" s="12">
        <f t="shared" si="31"/>
        <v>19.7</v>
      </c>
      <c r="G110" s="12" t="s">
        <v>52</v>
      </c>
      <c r="H110" s="38"/>
      <c r="I110" s="38"/>
      <c r="J110" s="38"/>
      <c r="K110" s="38"/>
      <c r="L110" s="38"/>
      <c r="M110" s="12">
        <f t="shared" si="33"/>
        <v>0</v>
      </c>
      <c r="N110" s="12"/>
      <c r="O110" s="38"/>
      <c r="P110" s="38"/>
      <c r="Q110" s="38"/>
      <c r="R110" s="38"/>
      <c r="S110" s="12">
        <f t="shared" si="34"/>
        <v>0</v>
      </c>
      <c r="T110" s="12"/>
      <c r="U110" s="41"/>
      <c r="V110" s="41"/>
    </row>
    <row r="111" spans="1:22" ht="63" x14ac:dyDescent="0.25">
      <c r="A111" s="31" t="s">
        <v>206</v>
      </c>
      <c r="B111" s="19" t="s">
        <v>203</v>
      </c>
      <c r="C111" s="38">
        <v>0</v>
      </c>
      <c r="D111" s="38">
        <v>190</v>
      </c>
      <c r="E111" s="38">
        <v>305.3</v>
      </c>
      <c r="F111" s="12">
        <f t="shared" si="31"/>
        <v>115.30000000000001</v>
      </c>
      <c r="G111" s="12" t="s">
        <v>52</v>
      </c>
      <c r="H111" s="38"/>
      <c r="I111" s="38"/>
      <c r="J111" s="38"/>
      <c r="K111" s="38"/>
      <c r="L111" s="38"/>
      <c r="M111" s="12">
        <f t="shared" si="29"/>
        <v>0</v>
      </c>
      <c r="N111" s="12"/>
      <c r="O111" s="38"/>
      <c r="P111" s="38"/>
      <c r="Q111" s="38"/>
      <c r="R111" s="38"/>
      <c r="S111" s="12">
        <f t="shared" si="30"/>
        <v>0</v>
      </c>
      <c r="T111" s="12"/>
      <c r="U111" s="41"/>
      <c r="V111" s="41"/>
    </row>
    <row r="112" spans="1:22" ht="63" x14ac:dyDescent="0.25">
      <c r="A112" s="31" t="s">
        <v>207</v>
      </c>
      <c r="B112" s="19" t="s">
        <v>203</v>
      </c>
      <c r="C112" s="38">
        <v>1559.5</v>
      </c>
      <c r="D112" s="38">
        <v>1559.5</v>
      </c>
      <c r="E112" s="38">
        <v>3125.6</v>
      </c>
      <c r="F112" s="12">
        <f t="shared" si="31"/>
        <v>1566.1</v>
      </c>
      <c r="G112" s="12" t="s">
        <v>52</v>
      </c>
      <c r="H112" s="38">
        <v>0</v>
      </c>
      <c r="I112" s="38">
        <v>0</v>
      </c>
      <c r="J112" s="38">
        <v>1589.6</v>
      </c>
      <c r="K112" s="38">
        <v>1589.6</v>
      </c>
      <c r="L112" s="38">
        <v>1589.6</v>
      </c>
      <c r="M112" s="12">
        <f t="shared" si="29"/>
        <v>0</v>
      </c>
      <c r="N112" s="12"/>
      <c r="O112" s="38">
        <v>0</v>
      </c>
      <c r="P112" s="38">
        <v>0</v>
      </c>
      <c r="Q112" s="38">
        <v>2014.1</v>
      </c>
      <c r="R112" s="38">
        <v>2014.1</v>
      </c>
      <c r="S112" s="12">
        <f t="shared" si="30"/>
        <v>0</v>
      </c>
      <c r="T112" s="12"/>
      <c r="U112" s="41"/>
      <c r="V112" s="41"/>
    </row>
    <row r="113" spans="1:259" ht="63" x14ac:dyDescent="0.25">
      <c r="A113" s="31" t="s">
        <v>208</v>
      </c>
      <c r="B113" s="19" t="s">
        <v>203</v>
      </c>
      <c r="C113" s="38">
        <v>0</v>
      </c>
      <c r="D113" s="38">
        <v>5000</v>
      </c>
      <c r="E113" s="38">
        <v>5000</v>
      </c>
      <c r="F113" s="12">
        <f t="shared" si="31"/>
        <v>0</v>
      </c>
      <c r="G113" s="12"/>
      <c r="H113" s="38"/>
      <c r="I113" s="38"/>
      <c r="J113" s="38"/>
      <c r="K113" s="38"/>
      <c r="L113" s="38"/>
      <c r="M113" s="12">
        <f t="shared" si="29"/>
        <v>0</v>
      </c>
      <c r="N113" s="12"/>
      <c r="O113" s="38"/>
      <c r="P113" s="38"/>
      <c r="Q113" s="38"/>
      <c r="R113" s="38"/>
      <c r="S113" s="12">
        <f t="shared" si="30"/>
        <v>0</v>
      </c>
      <c r="T113" s="12"/>
      <c r="U113" s="41"/>
      <c r="V113" s="41"/>
    </row>
    <row r="114" spans="1:259" ht="63" x14ac:dyDescent="0.25">
      <c r="A114" s="31" t="s">
        <v>209</v>
      </c>
      <c r="B114" s="19" t="s">
        <v>203</v>
      </c>
      <c r="C114" s="38">
        <v>0</v>
      </c>
      <c r="D114" s="38">
        <v>0</v>
      </c>
      <c r="E114" s="38">
        <v>20</v>
      </c>
      <c r="F114" s="12">
        <f t="shared" si="31"/>
        <v>20</v>
      </c>
      <c r="G114" s="12" t="s">
        <v>52</v>
      </c>
      <c r="H114" s="38"/>
      <c r="I114" s="38"/>
      <c r="J114" s="38"/>
      <c r="K114" s="38"/>
      <c r="L114" s="38"/>
      <c r="M114" s="12">
        <f t="shared" si="29"/>
        <v>0</v>
      </c>
      <c r="N114" s="12"/>
      <c r="O114" s="38"/>
      <c r="P114" s="38"/>
      <c r="Q114" s="38"/>
      <c r="R114" s="38"/>
      <c r="S114" s="12">
        <f t="shared" si="30"/>
        <v>0</v>
      </c>
      <c r="T114" s="12"/>
      <c r="U114" s="41"/>
      <c r="V114" s="41"/>
    </row>
    <row r="115" spans="1:259" ht="63" x14ac:dyDescent="0.25">
      <c r="A115" s="31" t="s">
        <v>210</v>
      </c>
      <c r="B115" s="19" t="s">
        <v>203</v>
      </c>
      <c r="C115" s="38">
        <v>0</v>
      </c>
      <c r="D115" s="38">
        <v>90</v>
      </c>
      <c r="E115" s="38">
        <v>90</v>
      </c>
      <c r="F115" s="12">
        <f t="shared" si="31"/>
        <v>0</v>
      </c>
      <c r="G115" s="12"/>
      <c r="H115" s="38"/>
      <c r="I115" s="38"/>
      <c r="J115" s="38"/>
      <c r="K115" s="38"/>
      <c r="L115" s="38"/>
      <c r="M115" s="12">
        <f t="shared" si="29"/>
        <v>0</v>
      </c>
      <c r="N115" s="12"/>
      <c r="O115" s="38"/>
      <c r="P115" s="38"/>
      <c r="Q115" s="38"/>
      <c r="R115" s="38"/>
      <c r="S115" s="12">
        <f t="shared" si="30"/>
        <v>0</v>
      </c>
      <c r="T115" s="12"/>
      <c r="U115" s="41"/>
      <c r="V115" s="41"/>
    </row>
    <row r="116" spans="1:259" ht="63" x14ac:dyDescent="0.25">
      <c r="A116" s="31" t="s">
        <v>211</v>
      </c>
      <c r="B116" s="19" t="s">
        <v>203</v>
      </c>
      <c r="C116" s="38">
        <v>0</v>
      </c>
      <c r="D116" s="38">
        <v>0</v>
      </c>
      <c r="E116" s="38">
        <v>3.4</v>
      </c>
      <c r="F116" s="12">
        <f t="shared" si="31"/>
        <v>3.4</v>
      </c>
      <c r="G116" s="12" t="s">
        <v>52</v>
      </c>
      <c r="H116" s="38"/>
      <c r="I116" s="38"/>
      <c r="J116" s="38"/>
      <c r="K116" s="38"/>
      <c r="L116" s="38"/>
      <c r="M116" s="12">
        <f t="shared" si="29"/>
        <v>0</v>
      </c>
      <c r="N116" s="12"/>
      <c r="O116" s="38"/>
      <c r="P116" s="38"/>
      <c r="Q116" s="38"/>
      <c r="R116" s="38"/>
      <c r="S116" s="12">
        <f t="shared" si="30"/>
        <v>0</v>
      </c>
      <c r="T116" s="12"/>
      <c r="U116" s="41"/>
      <c r="V116" s="41"/>
    </row>
    <row r="117" spans="1:259" ht="63" x14ac:dyDescent="0.25">
      <c r="A117" s="31" t="s">
        <v>212</v>
      </c>
      <c r="B117" s="19" t="s">
        <v>203</v>
      </c>
      <c r="C117" s="38">
        <v>0</v>
      </c>
      <c r="D117" s="38">
        <v>83</v>
      </c>
      <c r="E117" s="38">
        <v>99.1</v>
      </c>
      <c r="F117" s="12">
        <f t="shared" si="31"/>
        <v>16.099999999999994</v>
      </c>
      <c r="G117" s="12" t="s">
        <v>52</v>
      </c>
      <c r="H117" s="38"/>
      <c r="I117" s="38"/>
      <c r="J117" s="38"/>
      <c r="K117" s="38"/>
      <c r="L117" s="38"/>
      <c r="M117" s="12">
        <f t="shared" si="29"/>
        <v>0</v>
      </c>
      <c r="N117" s="12"/>
      <c r="O117" s="38"/>
      <c r="P117" s="38"/>
      <c r="Q117" s="38"/>
      <c r="R117" s="38"/>
      <c r="S117" s="12">
        <f t="shared" si="30"/>
        <v>0</v>
      </c>
      <c r="T117" s="12"/>
      <c r="U117" s="41"/>
      <c r="V117" s="41"/>
    </row>
    <row r="118" spans="1:259" ht="78.75" x14ac:dyDescent="0.25">
      <c r="A118" s="31" t="s">
        <v>213</v>
      </c>
      <c r="B118" s="19" t="s">
        <v>214</v>
      </c>
      <c r="C118" s="38">
        <v>0</v>
      </c>
      <c r="D118" s="38">
        <v>120</v>
      </c>
      <c r="E118" s="38">
        <v>131.4</v>
      </c>
      <c r="F118" s="12">
        <f t="shared" si="31"/>
        <v>11.400000000000006</v>
      </c>
      <c r="G118" s="12" t="s">
        <v>52</v>
      </c>
      <c r="H118" s="38"/>
      <c r="I118" s="38"/>
      <c r="J118" s="38"/>
      <c r="K118" s="38"/>
      <c r="L118" s="38"/>
      <c r="M118" s="12">
        <f t="shared" si="29"/>
        <v>0</v>
      </c>
      <c r="N118" s="12"/>
      <c r="O118" s="38"/>
      <c r="P118" s="38"/>
      <c r="Q118" s="38"/>
      <c r="R118" s="38"/>
      <c r="S118" s="12">
        <f t="shared" si="30"/>
        <v>0</v>
      </c>
      <c r="T118" s="12"/>
      <c r="U118" s="41"/>
      <c r="V118" s="41"/>
    </row>
    <row r="119" spans="1:259" ht="63" x14ac:dyDescent="0.25">
      <c r="A119" s="31" t="s">
        <v>215</v>
      </c>
      <c r="B119" s="19" t="s">
        <v>216</v>
      </c>
      <c r="C119" s="38">
        <v>166.7</v>
      </c>
      <c r="D119" s="38">
        <v>166.7</v>
      </c>
      <c r="E119" s="38">
        <v>0</v>
      </c>
      <c r="F119" s="12">
        <f t="shared" si="31"/>
        <v>-166.7</v>
      </c>
      <c r="G119" s="12"/>
      <c r="H119" s="38">
        <v>166.7</v>
      </c>
      <c r="I119" s="38">
        <v>166.7</v>
      </c>
      <c r="J119" s="38">
        <v>166.7</v>
      </c>
      <c r="K119" s="38">
        <v>166.7</v>
      </c>
      <c r="L119" s="38">
        <v>166.7</v>
      </c>
      <c r="M119" s="12">
        <f t="shared" si="29"/>
        <v>0</v>
      </c>
      <c r="N119" s="12"/>
      <c r="O119" s="38">
        <v>166.7</v>
      </c>
      <c r="P119" s="38">
        <v>166.7</v>
      </c>
      <c r="Q119" s="38">
        <v>166.7</v>
      </c>
      <c r="R119" s="38">
        <v>166.7</v>
      </c>
      <c r="S119" s="12">
        <f t="shared" si="30"/>
        <v>0</v>
      </c>
      <c r="T119" s="12"/>
      <c r="U119" s="41"/>
      <c r="V119" s="41"/>
    </row>
    <row r="120" spans="1:259" ht="63" x14ac:dyDescent="0.25">
      <c r="A120" s="31" t="s">
        <v>217</v>
      </c>
      <c r="B120" s="19" t="s">
        <v>216</v>
      </c>
      <c r="C120" s="38"/>
      <c r="D120" s="38">
        <v>0</v>
      </c>
      <c r="E120" s="38">
        <v>6.5</v>
      </c>
      <c r="F120" s="12">
        <f t="shared" si="31"/>
        <v>6.5</v>
      </c>
      <c r="G120" s="12" t="s">
        <v>52</v>
      </c>
      <c r="H120" s="38"/>
      <c r="I120" s="38"/>
      <c r="J120" s="38"/>
      <c r="K120" s="38"/>
      <c r="L120" s="38"/>
      <c r="M120" s="12"/>
      <c r="N120" s="12"/>
      <c r="O120" s="38"/>
      <c r="P120" s="38"/>
      <c r="Q120" s="38"/>
      <c r="R120" s="38"/>
      <c r="S120" s="12"/>
      <c r="T120" s="12"/>
      <c r="U120" s="41"/>
      <c r="V120" s="41"/>
    </row>
    <row r="121" spans="1:259" ht="63" x14ac:dyDescent="0.25">
      <c r="A121" s="31" t="s">
        <v>218</v>
      </c>
      <c r="B121" s="19" t="s">
        <v>216</v>
      </c>
      <c r="C121" s="38"/>
      <c r="D121" s="38">
        <v>0</v>
      </c>
      <c r="E121" s="38">
        <v>44</v>
      </c>
      <c r="F121" s="12">
        <f t="shared" si="31"/>
        <v>44</v>
      </c>
      <c r="G121" s="12" t="s">
        <v>52</v>
      </c>
      <c r="H121" s="38"/>
      <c r="I121" s="38"/>
      <c r="J121" s="38"/>
      <c r="K121" s="38"/>
      <c r="L121" s="38"/>
      <c r="M121" s="12"/>
      <c r="N121" s="12"/>
      <c r="O121" s="38"/>
      <c r="P121" s="38"/>
      <c r="Q121" s="38"/>
      <c r="R121" s="38"/>
      <c r="S121" s="12"/>
      <c r="T121" s="12"/>
      <c r="U121" s="41"/>
      <c r="V121" s="41"/>
    </row>
    <row r="122" spans="1:259" s="45" customFormat="1" x14ac:dyDescent="0.25">
      <c r="A122" s="9" t="s">
        <v>219</v>
      </c>
      <c r="B122" s="10" t="s">
        <v>220</v>
      </c>
      <c r="C122" s="11">
        <f t="shared" ref="C122:R122" si="35">C123</f>
        <v>4525.3</v>
      </c>
      <c r="D122" s="11">
        <f t="shared" si="35"/>
        <v>4525.3</v>
      </c>
      <c r="E122" s="11">
        <f t="shared" si="35"/>
        <v>597.70000000000005</v>
      </c>
      <c r="F122" s="12">
        <f t="shared" si="35"/>
        <v>-3927.6000000000004</v>
      </c>
      <c r="G122" s="11"/>
      <c r="H122" s="11">
        <f t="shared" si="35"/>
        <v>4525.3</v>
      </c>
      <c r="I122" s="11">
        <f t="shared" si="35"/>
        <v>4525.3</v>
      </c>
      <c r="J122" s="11">
        <f t="shared" si="35"/>
        <v>4525.3</v>
      </c>
      <c r="K122" s="11">
        <f t="shared" si="35"/>
        <v>4525.3</v>
      </c>
      <c r="L122" s="11">
        <f t="shared" si="35"/>
        <v>4525.3</v>
      </c>
      <c r="M122" s="12">
        <f t="shared" si="29"/>
        <v>0</v>
      </c>
      <c r="N122" s="11">
        <f t="shared" si="35"/>
        <v>0</v>
      </c>
      <c r="O122" s="11">
        <f t="shared" si="35"/>
        <v>4525.3</v>
      </c>
      <c r="P122" s="11">
        <f t="shared" si="35"/>
        <v>4525.3</v>
      </c>
      <c r="Q122" s="11">
        <f t="shared" si="35"/>
        <v>4525.3</v>
      </c>
      <c r="R122" s="11">
        <f t="shared" si="35"/>
        <v>4525.3</v>
      </c>
      <c r="S122" s="12">
        <f t="shared" si="30"/>
        <v>0</v>
      </c>
      <c r="T122" s="12"/>
      <c r="U122" s="13"/>
      <c r="V122" s="13"/>
      <c r="W122" s="14"/>
      <c r="X122" s="14"/>
      <c r="Y122" s="14"/>
      <c r="Z122" s="4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  <c r="GY122" s="14"/>
      <c r="GZ122" s="14"/>
      <c r="HA122" s="14"/>
      <c r="HB122" s="14"/>
      <c r="HC122" s="14"/>
      <c r="HD122" s="14"/>
      <c r="HE122" s="14"/>
      <c r="HF122" s="14"/>
      <c r="HG122" s="14"/>
      <c r="HH122" s="14"/>
      <c r="HI122" s="14"/>
      <c r="HJ122" s="14"/>
      <c r="HK122" s="14"/>
      <c r="HL122" s="14"/>
      <c r="HM122" s="14"/>
      <c r="HN122" s="14"/>
      <c r="HO122" s="14"/>
      <c r="HP122" s="14"/>
      <c r="HQ122" s="14"/>
      <c r="HR122" s="14"/>
      <c r="HS122" s="14"/>
      <c r="HT122" s="14"/>
      <c r="HU122" s="14"/>
      <c r="HV122" s="14"/>
      <c r="HW122" s="14"/>
      <c r="HX122" s="14"/>
      <c r="HY122" s="14"/>
      <c r="HZ122" s="14"/>
      <c r="IA122" s="14"/>
      <c r="IB122" s="14"/>
      <c r="IC122" s="14"/>
      <c r="ID122" s="14"/>
      <c r="IE122" s="14"/>
      <c r="IF122" s="14"/>
      <c r="IG122" s="14"/>
      <c r="IH122" s="14"/>
      <c r="II122" s="14"/>
      <c r="IJ122" s="14"/>
      <c r="IK122" s="14"/>
      <c r="IL122" s="14"/>
      <c r="IM122" s="14"/>
      <c r="IN122" s="14"/>
      <c r="IO122" s="14"/>
      <c r="IP122" s="14"/>
      <c r="IQ122" s="14"/>
      <c r="IR122" s="14"/>
      <c r="IS122" s="14"/>
      <c r="IT122" s="14"/>
      <c r="IU122" s="14"/>
      <c r="IV122" s="14"/>
      <c r="IW122" s="14"/>
      <c r="IX122" s="14"/>
      <c r="IY122" s="14"/>
    </row>
    <row r="123" spans="1:259" s="45" customFormat="1" ht="78.75" x14ac:dyDescent="0.25">
      <c r="A123" s="31" t="s">
        <v>221</v>
      </c>
      <c r="B123" s="19" t="s">
        <v>222</v>
      </c>
      <c r="C123" s="12">
        <v>4525.3</v>
      </c>
      <c r="D123" s="12">
        <v>4525.3</v>
      </c>
      <c r="E123" s="12">
        <v>597.70000000000005</v>
      </c>
      <c r="F123" s="12">
        <f t="shared" si="31"/>
        <v>-3927.6000000000004</v>
      </c>
      <c r="G123" s="12" t="s">
        <v>99</v>
      </c>
      <c r="H123" s="12">
        <v>4525.3</v>
      </c>
      <c r="I123" s="12">
        <v>4525.3</v>
      </c>
      <c r="J123" s="12">
        <v>4525.3</v>
      </c>
      <c r="K123" s="12">
        <v>4525.3</v>
      </c>
      <c r="L123" s="12">
        <v>4525.3</v>
      </c>
      <c r="M123" s="12">
        <f t="shared" si="29"/>
        <v>0</v>
      </c>
      <c r="N123" s="12"/>
      <c r="O123" s="12">
        <v>4525.3</v>
      </c>
      <c r="P123" s="12">
        <v>4525.3</v>
      </c>
      <c r="Q123" s="12">
        <v>4525.3</v>
      </c>
      <c r="R123" s="12">
        <v>4525.3</v>
      </c>
      <c r="S123" s="12">
        <f t="shared" si="30"/>
        <v>0</v>
      </c>
      <c r="T123" s="12"/>
      <c r="U123" s="20"/>
      <c r="V123" s="20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  <c r="HV123" s="14"/>
      <c r="HW123" s="14"/>
      <c r="HX123" s="14"/>
      <c r="HY123" s="14"/>
      <c r="HZ123" s="14"/>
      <c r="IA123" s="14"/>
      <c r="IB123" s="14"/>
      <c r="IC123" s="14"/>
      <c r="ID123" s="14"/>
      <c r="IE123" s="14"/>
      <c r="IF123" s="14"/>
      <c r="IG123" s="14"/>
      <c r="IH123" s="14"/>
      <c r="II123" s="14"/>
      <c r="IJ123" s="14"/>
      <c r="IK123" s="14"/>
      <c r="IL123" s="14"/>
      <c r="IM123" s="14"/>
      <c r="IN123" s="14"/>
      <c r="IO123" s="14"/>
      <c r="IP123" s="14"/>
      <c r="IQ123" s="14"/>
      <c r="IR123" s="14"/>
      <c r="IS123" s="14"/>
      <c r="IT123" s="14"/>
      <c r="IU123" s="14"/>
      <c r="IV123" s="14"/>
      <c r="IW123" s="14"/>
      <c r="IX123" s="14"/>
      <c r="IY123" s="14"/>
    </row>
    <row r="124" spans="1:259" s="45" customFormat="1" ht="18" customHeight="1" x14ac:dyDescent="0.25">
      <c r="A124" s="74" t="s">
        <v>223</v>
      </c>
      <c r="B124" s="75"/>
      <c r="C124" s="11">
        <f>C122+C78+C69+C54+C49+C40</f>
        <v>155377.69999999998</v>
      </c>
      <c r="D124" s="11">
        <f>D122+D78+D69+D54+D49+D40</f>
        <v>162678.79999999999</v>
      </c>
      <c r="E124" s="11">
        <f>E122+E78+E69+E54+E49+E40</f>
        <v>161182.9</v>
      </c>
      <c r="F124" s="12">
        <f t="shared" si="31"/>
        <v>-1495.8999999999942</v>
      </c>
      <c r="G124" s="12"/>
      <c r="H124" s="11">
        <f>H122+H78+H69+H54+H49+H40</f>
        <v>144094.9</v>
      </c>
      <c r="I124" s="11">
        <f>I122+I78+I69+I54+I49+I40</f>
        <v>144094.9</v>
      </c>
      <c r="J124" s="11">
        <f>J122+J78+J69+J54+J49+J40</f>
        <v>145684.5</v>
      </c>
      <c r="K124" s="11">
        <f>K122+K78+K69+K54+K49+K40</f>
        <v>150750.20000000001</v>
      </c>
      <c r="L124" s="11">
        <f>L122+L78+L69+L54+L49+L40</f>
        <v>150750.20000000001</v>
      </c>
      <c r="M124" s="12">
        <f t="shared" si="29"/>
        <v>0</v>
      </c>
      <c r="N124" s="12"/>
      <c r="O124" s="11">
        <f>O122+O78+O69+O54+O49+O40</f>
        <v>149865.20000000001</v>
      </c>
      <c r="P124" s="11">
        <f>P122+P78+P69+P54+P49+P40</f>
        <v>149865.20000000001</v>
      </c>
      <c r="Q124" s="11">
        <f>Q122+Q78+Q69+Q54+Q49+Q40</f>
        <v>151879.29999999999</v>
      </c>
      <c r="R124" s="11">
        <f>R122+R78+R69+R54+R49+R40</f>
        <v>151879.29999999999</v>
      </c>
      <c r="S124" s="12">
        <f t="shared" si="30"/>
        <v>0</v>
      </c>
      <c r="T124" s="12"/>
      <c r="U124" s="13"/>
      <c r="V124" s="13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  <c r="IH124" s="14"/>
      <c r="II124" s="14"/>
      <c r="IJ124" s="14"/>
      <c r="IK124" s="14"/>
      <c r="IL124" s="14"/>
      <c r="IM124" s="14"/>
      <c r="IN124" s="14"/>
      <c r="IO124" s="14"/>
      <c r="IP124" s="14"/>
      <c r="IQ124" s="14"/>
      <c r="IR124" s="14"/>
      <c r="IS124" s="14"/>
      <c r="IT124" s="14"/>
      <c r="IU124" s="14"/>
      <c r="IV124" s="14"/>
      <c r="IW124" s="14"/>
      <c r="IX124" s="14"/>
      <c r="IY124" s="14"/>
    </row>
    <row r="125" spans="1:259" s="45" customFormat="1" ht="18" customHeight="1" x14ac:dyDescent="0.25">
      <c r="A125" s="9" t="s">
        <v>224</v>
      </c>
      <c r="B125" s="46" t="s">
        <v>225</v>
      </c>
      <c r="C125" s="11">
        <f>C124+C39</f>
        <v>1728829.5999999999</v>
      </c>
      <c r="D125" s="11">
        <f>D124+D39</f>
        <v>1736988.5</v>
      </c>
      <c r="E125" s="11">
        <f>E124+E39</f>
        <v>1736993.9999999998</v>
      </c>
      <c r="F125" s="12">
        <f t="shared" si="31"/>
        <v>5.4999999997671694</v>
      </c>
      <c r="G125" s="12"/>
      <c r="H125" s="11">
        <f>H124+H39</f>
        <v>1744047.9999999998</v>
      </c>
      <c r="I125" s="11">
        <f>I124+I39</f>
        <v>1744047.9999999998</v>
      </c>
      <c r="J125" s="11">
        <f>J124+J39</f>
        <v>1745637.5999999999</v>
      </c>
      <c r="K125" s="11">
        <f>K124+K39</f>
        <v>1750703.2999999998</v>
      </c>
      <c r="L125" s="11">
        <f>L124+L39</f>
        <v>1750703.2999999998</v>
      </c>
      <c r="M125" s="12">
        <f t="shared" si="29"/>
        <v>0</v>
      </c>
      <c r="N125" s="12"/>
      <c r="O125" s="11">
        <f>O124+O39</f>
        <v>1799676.0999999996</v>
      </c>
      <c r="P125" s="11">
        <f>P124+P39</f>
        <v>1799676.0999999996</v>
      </c>
      <c r="Q125" s="11">
        <f>Q124+Q39</f>
        <v>1801690.1999999997</v>
      </c>
      <c r="R125" s="11">
        <f>R124+R39</f>
        <v>1801690.1999999997</v>
      </c>
      <c r="S125" s="12">
        <f t="shared" si="30"/>
        <v>0</v>
      </c>
      <c r="T125" s="12"/>
      <c r="U125" s="13"/>
      <c r="V125" s="13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  <c r="GW125" s="14"/>
      <c r="GX125" s="14"/>
      <c r="GY125" s="14"/>
      <c r="GZ125" s="14"/>
      <c r="HA125" s="14"/>
      <c r="HB125" s="14"/>
      <c r="HC125" s="14"/>
      <c r="HD125" s="14"/>
      <c r="HE125" s="14"/>
      <c r="HF125" s="14"/>
      <c r="HG125" s="14"/>
      <c r="HH125" s="14"/>
      <c r="HI125" s="14"/>
      <c r="HJ125" s="14"/>
      <c r="HK125" s="14"/>
      <c r="HL125" s="14"/>
      <c r="HM125" s="14"/>
      <c r="HN125" s="14"/>
      <c r="HO125" s="14"/>
      <c r="HP125" s="14"/>
      <c r="HQ125" s="14"/>
      <c r="HR125" s="14"/>
      <c r="HS125" s="14"/>
      <c r="HT125" s="14"/>
      <c r="HU125" s="14"/>
      <c r="HV125" s="14"/>
      <c r="HW125" s="14"/>
      <c r="HX125" s="14"/>
      <c r="HY125" s="14"/>
      <c r="HZ125" s="14"/>
      <c r="IA125" s="14"/>
      <c r="IB125" s="14"/>
      <c r="IC125" s="14"/>
      <c r="ID125" s="14"/>
      <c r="IE125" s="14"/>
      <c r="IF125" s="14"/>
      <c r="IG125" s="14"/>
      <c r="IH125" s="14"/>
      <c r="II125" s="14"/>
      <c r="IJ125" s="14"/>
      <c r="IK125" s="14"/>
      <c r="IL125" s="14"/>
      <c r="IM125" s="14"/>
      <c r="IN125" s="14"/>
      <c r="IO125" s="14"/>
      <c r="IP125" s="14"/>
      <c r="IQ125" s="14"/>
      <c r="IR125" s="14"/>
      <c r="IS125" s="14"/>
      <c r="IT125" s="14"/>
      <c r="IU125" s="14"/>
      <c r="IV125" s="14"/>
      <c r="IW125" s="14"/>
      <c r="IX125" s="14"/>
      <c r="IY125" s="14"/>
    </row>
    <row r="126" spans="1:259" s="45" customFormat="1" ht="38.25" customHeight="1" x14ac:dyDescent="0.25">
      <c r="A126" s="9" t="s">
        <v>226</v>
      </c>
      <c r="B126" s="46" t="s">
        <v>227</v>
      </c>
      <c r="C126" s="11">
        <f>C127+C131+C183+C227</f>
        <v>3564577.7999999993</v>
      </c>
      <c r="D126" s="11">
        <f>D127+D131+D183+D227</f>
        <v>3646757.5999999996</v>
      </c>
      <c r="E126" s="11">
        <f>E127+E131+E183+E227</f>
        <v>3855350.399999999</v>
      </c>
      <c r="F126" s="12">
        <f t="shared" si="31"/>
        <v>208592.79999999935</v>
      </c>
      <c r="G126" s="12"/>
      <c r="H126" s="11">
        <f>H127+H131+H183+H227</f>
        <v>3134631.8999999994</v>
      </c>
      <c r="I126" s="11">
        <f>I127+I131+I183+I227</f>
        <v>3309163.2999999989</v>
      </c>
      <c r="J126" s="11">
        <f>J127+J131+J183+J227</f>
        <v>4174805.0999999992</v>
      </c>
      <c r="K126" s="11">
        <f>K127+K131+K183+K227</f>
        <v>4179065.9999999991</v>
      </c>
      <c r="L126" s="11">
        <f>L127+L131+L183+L227</f>
        <v>4176568.3999999994</v>
      </c>
      <c r="M126" s="12">
        <f t="shared" si="29"/>
        <v>-2497.5999999996275</v>
      </c>
      <c r="N126" s="12"/>
      <c r="O126" s="11">
        <f>O127+O131+O183+O227</f>
        <v>3154629.6</v>
      </c>
      <c r="P126" s="11">
        <f>P127+P131+P183+P227</f>
        <v>3312738.6</v>
      </c>
      <c r="Q126" s="11">
        <f>Q127+Q131+Q183+Q227</f>
        <v>3318406.4000000004</v>
      </c>
      <c r="R126" s="11">
        <f>R127+R131+R183+R227</f>
        <v>3315933.4000000004</v>
      </c>
      <c r="S126" s="12">
        <f t="shared" si="30"/>
        <v>-2473</v>
      </c>
      <c r="T126" s="12"/>
      <c r="U126" s="13"/>
      <c r="V126" s="13"/>
      <c r="W126" s="14"/>
      <c r="X126" s="14"/>
      <c r="Y126" s="4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4"/>
      <c r="HS126" s="14"/>
      <c r="HT126" s="14"/>
      <c r="HU126" s="14"/>
      <c r="HV126" s="14"/>
      <c r="HW126" s="14"/>
      <c r="HX126" s="14"/>
      <c r="HY126" s="14"/>
      <c r="HZ126" s="14"/>
      <c r="IA126" s="14"/>
      <c r="IB126" s="14"/>
      <c r="IC126" s="14"/>
      <c r="ID126" s="14"/>
      <c r="IE126" s="14"/>
      <c r="IF126" s="14"/>
      <c r="IG126" s="14"/>
      <c r="IH126" s="14"/>
      <c r="II126" s="14"/>
      <c r="IJ126" s="14"/>
      <c r="IK126" s="14"/>
      <c r="IL126" s="14"/>
      <c r="IM126" s="14"/>
      <c r="IN126" s="14"/>
      <c r="IO126" s="14"/>
      <c r="IP126" s="14"/>
      <c r="IQ126" s="14"/>
      <c r="IR126" s="14"/>
      <c r="IS126" s="14"/>
      <c r="IT126" s="14"/>
      <c r="IU126" s="14"/>
      <c r="IV126" s="14"/>
      <c r="IW126" s="14"/>
      <c r="IX126" s="14"/>
      <c r="IY126" s="14"/>
    </row>
    <row r="127" spans="1:259" s="45" customFormat="1" x14ac:dyDescent="0.25">
      <c r="A127" s="9" t="s">
        <v>228</v>
      </c>
      <c r="B127" s="46" t="s">
        <v>229</v>
      </c>
      <c r="C127" s="11">
        <f>C128+C129+C130</f>
        <v>352441.2</v>
      </c>
      <c r="D127" s="11">
        <f>D128+D129+D130</f>
        <v>434737.2</v>
      </c>
      <c r="E127" s="11">
        <f>E128+E129+E130</f>
        <v>528016.69999999995</v>
      </c>
      <c r="F127" s="12">
        <f t="shared" si="31"/>
        <v>93279.499999999942</v>
      </c>
      <c r="G127" s="12"/>
      <c r="H127" s="11">
        <f t="shared" ref="H127:O127" si="36">H128+H129+H130</f>
        <v>100657</v>
      </c>
      <c r="I127" s="11">
        <f t="shared" si="36"/>
        <v>141953.5</v>
      </c>
      <c r="J127" s="11">
        <f t="shared" si="36"/>
        <v>144127</v>
      </c>
      <c r="K127" s="11">
        <f t="shared" si="36"/>
        <v>144127</v>
      </c>
      <c r="L127" s="11">
        <f t="shared" si="36"/>
        <v>144127</v>
      </c>
      <c r="M127" s="12">
        <f t="shared" si="29"/>
        <v>0</v>
      </c>
      <c r="N127" s="12"/>
      <c r="O127" s="11">
        <f t="shared" si="36"/>
        <v>105306</v>
      </c>
      <c r="P127" s="11">
        <f>P128+P129+P130</f>
        <v>146186.20000000001</v>
      </c>
      <c r="Q127" s="11">
        <f>Q128+Q129+Q130</f>
        <v>150728.4</v>
      </c>
      <c r="R127" s="11">
        <f>R128+R129+R130</f>
        <v>150728.4</v>
      </c>
      <c r="S127" s="12">
        <f t="shared" si="30"/>
        <v>0</v>
      </c>
      <c r="T127" s="12"/>
      <c r="U127" s="13"/>
      <c r="V127" s="13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4"/>
      <c r="HS127" s="14"/>
      <c r="HT127" s="14"/>
      <c r="HU127" s="14"/>
      <c r="HV127" s="14"/>
      <c r="HW127" s="14"/>
      <c r="HX127" s="14"/>
      <c r="HY127" s="14"/>
      <c r="HZ127" s="14"/>
      <c r="IA127" s="14"/>
      <c r="IB127" s="14"/>
      <c r="IC127" s="14"/>
      <c r="ID127" s="14"/>
      <c r="IE127" s="14"/>
      <c r="IF127" s="14"/>
      <c r="IG127" s="14"/>
      <c r="IH127" s="14"/>
      <c r="II127" s="14"/>
      <c r="IJ127" s="14"/>
      <c r="IK127" s="14"/>
      <c r="IL127" s="14"/>
      <c r="IM127" s="14"/>
      <c r="IN127" s="14"/>
      <c r="IO127" s="14"/>
      <c r="IP127" s="14"/>
      <c r="IQ127" s="14"/>
      <c r="IR127" s="14"/>
      <c r="IS127" s="14"/>
      <c r="IT127" s="14"/>
      <c r="IU127" s="14"/>
      <c r="IV127" s="14"/>
      <c r="IW127" s="14"/>
      <c r="IX127" s="14"/>
      <c r="IY127" s="14"/>
    </row>
    <row r="128" spans="1:259" s="45" customFormat="1" ht="47.25" x14ac:dyDescent="0.25">
      <c r="A128" s="7" t="s">
        <v>230</v>
      </c>
      <c r="B128" s="19" t="s">
        <v>231</v>
      </c>
      <c r="C128" s="12">
        <v>248026</v>
      </c>
      <c r="D128" s="12">
        <v>248026</v>
      </c>
      <c r="E128" s="12">
        <v>248026</v>
      </c>
      <c r="F128" s="12">
        <f t="shared" si="31"/>
        <v>0</v>
      </c>
      <c r="G128" s="12"/>
      <c r="H128" s="12">
        <v>100657</v>
      </c>
      <c r="I128" s="12">
        <v>100657</v>
      </c>
      <c r="J128" s="12">
        <v>100657</v>
      </c>
      <c r="K128" s="12">
        <v>100657</v>
      </c>
      <c r="L128" s="12">
        <v>100657</v>
      </c>
      <c r="M128" s="12">
        <f t="shared" si="29"/>
        <v>0</v>
      </c>
      <c r="N128" s="12"/>
      <c r="O128" s="12">
        <v>105306</v>
      </c>
      <c r="P128" s="12">
        <v>105306</v>
      </c>
      <c r="Q128" s="12">
        <v>105306</v>
      </c>
      <c r="R128" s="12">
        <v>105306</v>
      </c>
      <c r="S128" s="12">
        <f t="shared" si="30"/>
        <v>0</v>
      </c>
      <c r="T128" s="12"/>
      <c r="U128" s="20"/>
      <c r="V128" s="20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4"/>
      <c r="HS128" s="14"/>
      <c r="HT128" s="14"/>
      <c r="HU128" s="14"/>
      <c r="HV128" s="14"/>
      <c r="HW128" s="14"/>
      <c r="HX128" s="14"/>
      <c r="HY128" s="14"/>
      <c r="HZ128" s="14"/>
      <c r="IA128" s="14"/>
      <c r="IB128" s="14"/>
      <c r="IC128" s="14"/>
      <c r="ID128" s="14"/>
      <c r="IE128" s="14"/>
      <c r="IF128" s="14"/>
      <c r="IG128" s="14"/>
      <c r="IH128" s="14"/>
      <c r="II128" s="14"/>
      <c r="IJ128" s="14"/>
      <c r="IK128" s="14"/>
      <c r="IL128" s="14"/>
      <c r="IM128" s="14"/>
      <c r="IN128" s="14"/>
      <c r="IO128" s="14"/>
      <c r="IP128" s="14"/>
      <c r="IQ128" s="14"/>
      <c r="IR128" s="14"/>
      <c r="IS128" s="14"/>
      <c r="IT128" s="14"/>
      <c r="IU128" s="14"/>
      <c r="IV128" s="14"/>
      <c r="IW128" s="14"/>
      <c r="IX128" s="14"/>
      <c r="IY128" s="14"/>
    </row>
    <row r="129" spans="1:259" s="45" customFormat="1" ht="129" customHeight="1" x14ac:dyDescent="0.25">
      <c r="A129" s="7" t="s">
        <v>232</v>
      </c>
      <c r="B129" s="19" t="s">
        <v>233</v>
      </c>
      <c r="C129" s="12">
        <v>7000</v>
      </c>
      <c r="D129" s="12">
        <v>89296</v>
      </c>
      <c r="E129" s="12">
        <v>182575.5</v>
      </c>
      <c r="F129" s="12">
        <f t="shared" si="31"/>
        <v>93279.5</v>
      </c>
      <c r="G129" s="47" t="s">
        <v>234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f t="shared" si="29"/>
        <v>0</v>
      </c>
      <c r="N129" s="12"/>
      <c r="O129" s="12">
        <v>0</v>
      </c>
      <c r="P129" s="12">
        <v>0</v>
      </c>
      <c r="Q129" s="12">
        <v>0</v>
      </c>
      <c r="R129" s="12">
        <v>0</v>
      </c>
      <c r="S129" s="12">
        <f t="shared" si="30"/>
        <v>0</v>
      </c>
      <c r="T129" s="12"/>
      <c r="U129" s="20"/>
      <c r="V129" s="20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  <c r="GW129" s="14"/>
      <c r="GX129" s="14"/>
      <c r="GY129" s="14"/>
      <c r="GZ129" s="14"/>
      <c r="HA129" s="14"/>
      <c r="HB129" s="14"/>
      <c r="HC129" s="14"/>
      <c r="HD129" s="14"/>
      <c r="HE129" s="14"/>
      <c r="HF129" s="14"/>
      <c r="HG129" s="14"/>
      <c r="HH129" s="14"/>
      <c r="HI129" s="14"/>
      <c r="HJ129" s="14"/>
      <c r="HK129" s="14"/>
      <c r="HL129" s="14"/>
      <c r="HM129" s="14"/>
      <c r="HN129" s="14"/>
      <c r="HO129" s="14"/>
      <c r="HP129" s="14"/>
      <c r="HQ129" s="14"/>
      <c r="HR129" s="14"/>
      <c r="HS129" s="14"/>
      <c r="HT129" s="14"/>
      <c r="HU129" s="14"/>
      <c r="HV129" s="14"/>
      <c r="HW129" s="14"/>
      <c r="HX129" s="14"/>
      <c r="HY129" s="14"/>
      <c r="HZ129" s="14"/>
      <c r="IA129" s="14"/>
      <c r="IB129" s="14"/>
      <c r="IC129" s="14"/>
      <c r="ID129" s="14"/>
      <c r="IE129" s="14"/>
      <c r="IF129" s="14"/>
      <c r="IG129" s="14"/>
      <c r="IH129" s="14"/>
      <c r="II129" s="14"/>
      <c r="IJ129" s="14"/>
      <c r="IK129" s="14"/>
      <c r="IL129" s="14"/>
      <c r="IM129" s="14"/>
      <c r="IN129" s="14"/>
      <c r="IO129" s="14"/>
      <c r="IP129" s="14"/>
      <c r="IQ129" s="14"/>
      <c r="IR129" s="14"/>
      <c r="IS129" s="14"/>
      <c r="IT129" s="14"/>
      <c r="IU129" s="14"/>
      <c r="IV129" s="14"/>
      <c r="IW129" s="14"/>
      <c r="IX129" s="14"/>
      <c r="IY129" s="14"/>
    </row>
    <row r="130" spans="1:259" s="45" customFormat="1" ht="47.25" x14ac:dyDescent="0.25">
      <c r="A130" s="7" t="s">
        <v>235</v>
      </c>
      <c r="B130" s="19" t="s">
        <v>236</v>
      </c>
      <c r="C130" s="12">
        <v>97415.2</v>
      </c>
      <c r="D130" s="12">
        <v>97415.2</v>
      </c>
      <c r="E130" s="12">
        <v>97415.2</v>
      </c>
      <c r="F130" s="12">
        <f t="shared" si="31"/>
        <v>0</v>
      </c>
      <c r="G130" s="12"/>
      <c r="H130" s="12">
        <v>0</v>
      </c>
      <c r="I130" s="12">
        <v>41296.5</v>
      </c>
      <c r="J130" s="12">
        <v>43470</v>
      </c>
      <c r="K130" s="12">
        <v>43470</v>
      </c>
      <c r="L130" s="12">
        <v>43470</v>
      </c>
      <c r="M130" s="12">
        <f t="shared" si="29"/>
        <v>0</v>
      </c>
      <c r="N130" s="12"/>
      <c r="O130" s="12">
        <v>0</v>
      </c>
      <c r="P130" s="12">
        <v>40880.199999999997</v>
      </c>
      <c r="Q130" s="12">
        <v>45422.400000000001</v>
      </c>
      <c r="R130" s="12">
        <v>45422.400000000001</v>
      </c>
      <c r="S130" s="12">
        <f t="shared" si="30"/>
        <v>0</v>
      </c>
      <c r="T130" s="12"/>
      <c r="U130" s="20"/>
      <c r="V130" s="20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  <c r="FY130" s="14"/>
      <c r="FZ130" s="14"/>
      <c r="GA130" s="14"/>
      <c r="GB130" s="14"/>
      <c r="GC130" s="14"/>
      <c r="GD130" s="14"/>
      <c r="GE130" s="14"/>
      <c r="GF130" s="14"/>
      <c r="GG130" s="14"/>
      <c r="GH130" s="14"/>
      <c r="GI130" s="14"/>
      <c r="GJ130" s="14"/>
      <c r="GK130" s="14"/>
      <c r="GL130" s="14"/>
      <c r="GM130" s="14"/>
      <c r="GN130" s="14"/>
      <c r="GO130" s="14"/>
      <c r="GP130" s="14"/>
      <c r="GQ130" s="14"/>
      <c r="GR130" s="14"/>
      <c r="GS130" s="14"/>
      <c r="GT130" s="14"/>
      <c r="GU130" s="14"/>
      <c r="GV130" s="14"/>
      <c r="GW130" s="14"/>
      <c r="GX130" s="14"/>
      <c r="GY130" s="14"/>
      <c r="GZ130" s="14"/>
      <c r="HA130" s="14"/>
      <c r="HB130" s="14"/>
      <c r="HC130" s="14"/>
      <c r="HD130" s="14"/>
      <c r="HE130" s="14"/>
      <c r="HF130" s="14"/>
      <c r="HG130" s="14"/>
      <c r="HH130" s="14"/>
      <c r="HI130" s="14"/>
      <c r="HJ130" s="14"/>
      <c r="HK130" s="14"/>
      <c r="HL130" s="14"/>
      <c r="HM130" s="14"/>
      <c r="HN130" s="14"/>
      <c r="HO130" s="14"/>
      <c r="HP130" s="14"/>
      <c r="HQ130" s="14"/>
      <c r="HR130" s="14"/>
      <c r="HS130" s="14"/>
      <c r="HT130" s="14"/>
      <c r="HU130" s="14"/>
      <c r="HV130" s="14"/>
      <c r="HW130" s="14"/>
      <c r="HX130" s="14"/>
      <c r="HY130" s="14"/>
      <c r="HZ130" s="14"/>
      <c r="IA130" s="14"/>
      <c r="IB130" s="14"/>
      <c r="IC130" s="14"/>
      <c r="ID130" s="14"/>
      <c r="IE130" s="14"/>
      <c r="IF130" s="14"/>
      <c r="IG130" s="14"/>
      <c r="IH130" s="14"/>
      <c r="II130" s="14"/>
      <c r="IJ130" s="14"/>
      <c r="IK130" s="14"/>
      <c r="IL130" s="14"/>
      <c r="IM130" s="14"/>
      <c r="IN130" s="14"/>
      <c r="IO130" s="14"/>
      <c r="IP130" s="14"/>
      <c r="IQ130" s="14"/>
      <c r="IR130" s="14"/>
      <c r="IS130" s="14"/>
      <c r="IT130" s="14"/>
      <c r="IU130" s="14"/>
      <c r="IV130" s="14"/>
      <c r="IW130" s="14"/>
      <c r="IX130" s="14"/>
      <c r="IY130" s="14"/>
    </row>
    <row r="131" spans="1:259" s="45" customFormat="1" ht="31.5" x14ac:dyDescent="0.25">
      <c r="A131" s="9" t="s">
        <v>237</v>
      </c>
      <c r="B131" s="10" t="s">
        <v>238</v>
      </c>
      <c r="C131" s="11">
        <f>SUM(C132:C182)</f>
        <v>477742.19999999995</v>
      </c>
      <c r="D131" s="11">
        <f>SUM(D132:D182)</f>
        <v>477625.99999999994</v>
      </c>
      <c r="E131" s="11">
        <f>SUM(E132:E182)</f>
        <v>600054.00000000012</v>
      </c>
      <c r="F131" s="12">
        <f t="shared" si="31"/>
        <v>122428.00000000017</v>
      </c>
      <c r="G131" s="12"/>
      <c r="H131" s="11">
        <f t="shared" ref="H131:R131" si="37">SUM(H132:H182)</f>
        <v>306237</v>
      </c>
      <c r="I131" s="11">
        <f t="shared" si="37"/>
        <v>416384.39999999991</v>
      </c>
      <c r="J131" s="11">
        <f t="shared" si="37"/>
        <v>1279852.7000000002</v>
      </c>
      <c r="K131" s="11">
        <f t="shared" si="37"/>
        <v>1284113.6000000003</v>
      </c>
      <c r="L131" s="11">
        <f t="shared" si="37"/>
        <v>1281616.0000000002</v>
      </c>
      <c r="M131" s="12">
        <f t="shared" si="29"/>
        <v>-2497.6000000000931</v>
      </c>
      <c r="N131" s="11">
        <f t="shared" si="37"/>
        <v>0</v>
      </c>
      <c r="O131" s="11">
        <f t="shared" si="37"/>
        <v>292829.99999999994</v>
      </c>
      <c r="P131" s="11">
        <f t="shared" si="37"/>
        <v>386930.09999999992</v>
      </c>
      <c r="Q131" s="11">
        <f t="shared" si="37"/>
        <v>388055.6999999999</v>
      </c>
      <c r="R131" s="11">
        <f t="shared" si="37"/>
        <v>385582.6999999999</v>
      </c>
      <c r="S131" s="12">
        <f t="shared" si="30"/>
        <v>-2473</v>
      </c>
      <c r="T131" s="12"/>
      <c r="U131" s="13"/>
      <c r="V131" s="13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/>
      <c r="GV131" s="14"/>
      <c r="GW131" s="14"/>
      <c r="GX131" s="14"/>
      <c r="GY131" s="14"/>
      <c r="GZ131" s="14"/>
      <c r="HA131" s="14"/>
      <c r="HB131" s="14"/>
      <c r="HC131" s="14"/>
      <c r="HD131" s="14"/>
      <c r="HE131" s="14"/>
      <c r="HF131" s="14"/>
      <c r="HG131" s="14"/>
      <c r="HH131" s="14"/>
      <c r="HI131" s="14"/>
      <c r="HJ131" s="14"/>
      <c r="HK131" s="14"/>
      <c r="HL131" s="14"/>
      <c r="HM131" s="14"/>
      <c r="HN131" s="14"/>
      <c r="HO131" s="14"/>
      <c r="HP131" s="14"/>
      <c r="HQ131" s="14"/>
      <c r="HR131" s="14"/>
      <c r="HS131" s="14"/>
      <c r="HT131" s="14"/>
      <c r="HU131" s="14"/>
      <c r="HV131" s="14"/>
      <c r="HW131" s="14"/>
      <c r="HX131" s="14"/>
      <c r="HY131" s="14"/>
      <c r="HZ131" s="14"/>
      <c r="IA131" s="14"/>
      <c r="IB131" s="14"/>
      <c r="IC131" s="14"/>
      <c r="ID131" s="14"/>
      <c r="IE131" s="14"/>
      <c r="IF131" s="14"/>
      <c r="IG131" s="14"/>
      <c r="IH131" s="14"/>
      <c r="II131" s="14"/>
      <c r="IJ131" s="14"/>
      <c r="IK131" s="14"/>
      <c r="IL131" s="14"/>
      <c r="IM131" s="14"/>
      <c r="IN131" s="14"/>
      <c r="IO131" s="14"/>
      <c r="IP131" s="14"/>
      <c r="IQ131" s="14"/>
      <c r="IR131" s="14"/>
      <c r="IS131" s="14"/>
      <c r="IT131" s="14"/>
      <c r="IU131" s="14"/>
      <c r="IV131" s="14"/>
      <c r="IW131" s="14"/>
      <c r="IX131" s="14"/>
      <c r="IY131" s="14"/>
    </row>
    <row r="132" spans="1:259" s="45" customFormat="1" ht="63" x14ac:dyDescent="0.25">
      <c r="A132" s="7" t="s">
        <v>239</v>
      </c>
      <c r="B132" s="19" t="s">
        <v>240</v>
      </c>
      <c r="C132" s="12">
        <v>64167.8</v>
      </c>
      <c r="D132" s="12">
        <v>64167.8</v>
      </c>
      <c r="E132" s="12">
        <v>135889.9</v>
      </c>
      <c r="F132" s="12">
        <f t="shared" si="31"/>
        <v>71722.099999999991</v>
      </c>
      <c r="G132" s="12" t="s">
        <v>241</v>
      </c>
      <c r="H132" s="12">
        <v>105764.5</v>
      </c>
      <c r="I132" s="12">
        <v>105764.5</v>
      </c>
      <c r="J132" s="12">
        <v>105764.5</v>
      </c>
      <c r="K132" s="12">
        <v>105764.5</v>
      </c>
      <c r="L132" s="12">
        <v>105764.5</v>
      </c>
      <c r="M132" s="12">
        <f t="shared" si="29"/>
        <v>0</v>
      </c>
      <c r="N132" s="12"/>
      <c r="O132" s="12">
        <v>88170.7</v>
      </c>
      <c r="P132" s="12">
        <v>88170.7</v>
      </c>
      <c r="Q132" s="12">
        <v>88170.7</v>
      </c>
      <c r="R132" s="12">
        <v>88170.7</v>
      </c>
      <c r="S132" s="12">
        <f t="shared" si="30"/>
        <v>0</v>
      </c>
      <c r="T132" s="12"/>
      <c r="U132" s="20"/>
      <c r="V132" s="20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/>
      <c r="GV132" s="14"/>
      <c r="GW132" s="14"/>
      <c r="GX132" s="14"/>
      <c r="GY132" s="14"/>
      <c r="GZ132" s="14"/>
      <c r="HA132" s="14"/>
      <c r="HB132" s="14"/>
      <c r="HC132" s="14"/>
      <c r="HD132" s="14"/>
      <c r="HE132" s="14"/>
      <c r="HF132" s="14"/>
      <c r="HG132" s="14"/>
      <c r="HH132" s="14"/>
      <c r="HI132" s="14"/>
      <c r="HJ132" s="14"/>
      <c r="HK132" s="14"/>
      <c r="HL132" s="14"/>
      <c r="HM132" s="14"/>
      <c r="HN132" s="14"/>
      <c r="HO132" s="14"/>
      <c r="HP132" s="14"/>
      <c r="HQ132" s="14"/>
      <c r="HR132" s="14"/>
      <c r="HS132" s="14"/>
      <c r="HT132" s="14"/>
      <c r="HU132" s="14"/>
      <c r="HV132" s="14"/>
      <c r="HW132" s="14"/>
      <c r="HX132" s="14"/>
      <c r="HY132" s="14"/>
      <c r="HZ132" s="14"/>
      <c r="IA132" s="14"/>
      <c r="IB132" s="14"/>
      <c r="IC132" s="14"/>
      <c r="ID132" s="14"/>
      <c r="IE132" s="14"/>
      <c r="IF132" s="14"/>
      <c r="IG132" s="14"/>
      <c r="IH132" s="14"/>
      <c r="II132" s="14"/>
      <c r="IJ132" s="14"/>
      <c r="IK132" s="14"/>
      <c r="IL132" s="14"/>
      <c r="IM132" s="14"/>
      <c r="IN132" s="14"/>
      <c r="IO132" s="14"/>
      <c r="IP132" s="14"/>
      <c r="IQ132" s="14"/>
      <c r="IR132" s="14"/>
      <c r="IS132" s="14"/>
      <c r="IT132" s="14"/>
      <c r="IU132" s="14"/>
      <c r="IV132" s="14"/>
      <c r="IW132" s="14"/>
      <c r="IX132" s="14"/>
      <c r="IY132" s="14"/>
    </row>
    <row r="133" spans="1:259" s="45" customFormat="1" ht="94.5" x14ac:dyDescent="0.25">
      <c r="A133" s="7" t="s">
        <v>239</v>
      </c>
      <c r="B133" s="19" t="s">
        <v>242</v>
      </c>
      <c r="C133" s="12">
        <v>0</v>
      </c>
      <c r="D133" s="12">
        <v>10089</v>
      </c>
      <c r="E133" s="12">
        <v>0</v>
      </c>
      <c r="F133" s="12">
        <f t="shared" si="31"/>
        <v>-10089</v>
      </c>
      <c r="G133" s="12" t="s">
        <v>241</v>
      </c>
      <c r="H133" s="12"/>
      <c r="I133" s="12"/>
      <c r="J133" s="12"/>
      <c r="K133" s="12"/>
      <c r="L133" s="12"/>
      <c r="M133" s="12">
        <f t="shared" si="29"/>
        <v>0</v>
      </c>
      <c r="N133" s="12"/>
      <c r="O133" s="12"/>
      <c r="P133" s="12"/>
      <c r="Q133" s="12"/>
      <c r="R133" s="12"/>
      <c r="S133" s="12">
        <f t="shared" si="30"/>
        <v>0</v>
      </c>
      <c r="T133" s="12"/>
      <c r="U133" s="20"/>
      <c r="V133" s="20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14"/>
      <c r="FB133" s="14"/>
      <c r="FC133" s="14"/>
      <c r="FD133" s="14"/>
      <c r="FE133" s="14"/>
      <c r="FF133" s="14"/>
      <c r="FG133" s="14"/>
      <c r="FH133" s="14"/>
      <c r="FI133" s="14"/>
      <c r="FJ133" s="14"/>
      <c r="FK133" s="14"/>
      <c r="FL133" s="14"/>
      <c r="FM133" s="14"/>
      <c r="FN133" s="14"/>
      <c r="FO133" s="14"/>
      <c r="FP133" s="14"/>
      <c r="FQ133" s="14"/>
      <c r="FR133" s="14"/>
      <c r="FS133" s="14"/>
      <c r="FT133" s="14"/>
      <c r="FU133" s="14"/>
      <c r="FV133" s="14"/>
      <c r="FW133" s="14"/>
      <c r="FX133" s="14"/>
      <c r="FY133" s="14"/>
      <c r="FZ133" s="14"/>
      <c r="GA133" s="14"/>
      <c r="GB133" s="14"/>
      <c r="GC133" s="14"/>
      <c r="GD133" s="14"/>
      <c r="GE133" s="14"/>
      <c r="GF133" s="14"/>
      <c r="GG133" s="14"/>
      <c r="GH133" s="14"/>
      <c r="GI133" s="14"/>
      <c r="GJ133" s="14"/>
      <c r="GK133" s="14"/>
      <c r="GL133" s="14"/>
      <c r="GM133" s="14"/>
      <c r="GN133" s="14"/>
      <c r="GO133" s="14"/>
      <c r="GP133" s="14"/>
      <c r="GQ133" s="14"/>
      <c r="GR133" s="14"/>
      <c r="GS133" s="14"/>
      <c r="GT133" s="14"/>
      <c r="GU133" s="14"/>
      <c r="GV133" s="14"/>
      <c r="GW133" s="14"/>
      <c r="GX133" s="14"/>
      <c r="GY133" s="14"/>
      <c r="GZ133" s="14"/>
      <c r="HA133" s="14"/>
      <c r="HB133" s="14"/>
      <c r="HC133" s="14"/>
      <c r="HD133" s="14"/>
      <c r="HE133" s="14"/>
      <c r="HF133" s="14"/>
      <c r="HG133" s="14"/>
      <c r="HH133" s="14"/>
      <c r="HI133" s="14"/>
      <c r="HJ133" s="14"/>
      <c r="HK133" s="14"/>
      <c r="HL133" s="14"/>
      <c r="HM133" s="14"/>
      <c r="HN133" s="14"/>
      <c r="HO133" s="14"/>
      <c r="HP133" s="14"/>
      <c r="HQ133" s="14"/>
      <c r="HR133" s="14"/>
      <c r="HS133" s="14"/>
      <c r="HT133" s="14"/>
      <c r="HU133" s="14"/>
      <c r="HV133" s="14"/>
      <c r="HW133" s="14"/>
      <c r="HX133" s="14"/>
      <c r="HY133" s="14"/>
      <c r="HZ133" s="14"/>
      <c r="IA133" s="14"/>
      <c r="IB133" s="14"/>
      <c r="IC133" s="14"/>
      <c r="ID133" s="14"/>
      <c r="IE133" s="14"/>
      <c r="IF133" s="14"/>
      <c r="IG133" s="14"/>
      <c r="IH133" s="14"/>
      <c r="II133" s="14"/>
      <c r="IJ133" s="14"/>
      <c r="IK133" s="14"/>
      <c r="IL133" s="14"/>
      <c r="IM133" s="14"/>
      <c r="IN133" s="14"/>
      <c r="IO133" s="14"/>
      <c r="IP133" s="14"/>
      <c r="IQ133" s="14"/>
      <c r="IR133" s="14"/>
      <c r="IS133" s="14"/>
      <c r="IT133" s="14"/>
      <c r="IU133" s="14"/>
      <c r="IV133" s="14"/>
      <c r="IW133" s="14"/>
      <c r="IX133" s="14"/>
      <c r="IY133" s="14"/>
    </row>
    <row r="134" spans="1:259" s="45" customFormat="1" ht="63" x14ac:dyDescent="0.25">
      <c r="A134" s="7" t="s">
        <v>243</v>
      </c>
      <c r="B134" s="15" t="s">
        <v>244</v>
      </c>
      <c r="C134" s="12">
        <v>0</v>
      </c>
      <c r="D134" s="12">
        <v>0</v>
      </c>
      <c r="E134" s="12">
        <v>5371</v>
      </c>
      <c r="F134" s="12">
        <f>E134-D134</f>
        <v>5371</v>
      </c>
      <c r="G134" s="12" t="s">
        <v>241</v>
      </c>
      <c r="H134" s="12"/>
      <c r="I134" s="12"/>
      <c r="J134" s="12"/>
      <c r="K134" s="12"/>
      <c r="L134" s="12"/>
      <c r="M134" s="12">
        <f t="shared" si="29"/>
        <v>0</v>
      </c>
      <c r="N134" s="12"/>
      <c r="O134" s="12"/>
      <c r="P134" s="12"/>
      <c r="Q134" s="12"/>
      <c r="R134" s="12"/>
      <c r="S134" s="12">
        <f t="shared" si="30"/>
        <v>0</v>
      </c>
      <c r="T134" s="12"/>
      <c r="U134" s="20"/>
      <c r="V134" s="20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  <c r="GI134" s="14"/>
      <c r="GJ134" s="14"/>
      <c r="GK134" s="14"/>
      <c r="GL134" s="14"/>
      <c r="GM134" s="14"/>
      <c r="GN134" s="14"/>
      <c r="GO134" s="14"/>
      <c r="GP134" s="14"/>
      <c r="GQ134" s="14"/>
      <c r="GR134" s="14"/>
      <c r="GS134" s="14"/>
      <c r="GT134" s="14"/>
      <c r="GU134" s="14"/>
      <c r="GV134" s="14"/>
      <c r="GW134" s="14"/>
      <c r="GX134" s="14"/>
      <c r="GY134" s="14"/>
      <c r="GZ134" s="14"/>
      <c r="HA134" s="14"/>
      <c r="HB134" s="14"/>
      <c r="HC134" s="14"/>
      <c r="HD134" s="14"/>
      <c r="HE134" s="14"/>
      <c r="HF134" s="14"/>
      <c r="HG134" s="14"/>
      <c r="HH134" s="14"/>
      <c r="HI134" s="14"/>
      <c r="HJ134" s="14"/>
      <c r="HK134" s="14"/>
      <c r="HL134" s="14"/>
      <c r="HM134" s="14"/>
      <c r="HN134" s="14"/>
      <c r="HO134" s="14"/>
      <c r="HP134" s="14"/>
      <c r="HQ134" s="14"/>
      <c r="HR134" s="14"/>
      <c r="HS134" s="14"/>
      <c r="HT134" s="14"/>
      <c r="HU134" s="14"/>
      <c r="HV134" s="14"/>
      <c r="HW134" s="14"/>
      <c r="HX134" s="14"/>
      <c r="HY134" s="14"/>
      <c r="HZ134" s="14"/>
      <c r="IA134" s="14"/>
      <c r="IB134" s="14"/>
      <c r="IC134" s="14"/>
      <c r="ID134" s="14"/>
      <c r="IE134" s="14"/>
      <c r="IF134" s="14"/>
      <c r="IG134" s="14"/>
      <c r="IH134" s="14"/>
      <c r="II134" s="14"/>
      <c r="IJ134" s="14"/>
      <c r="IK134" s="14"/>
      <c r="IL134" s="14"/>
      <c r="IM134" s="14"/>
      <c r="IN134" s="14"/>
      <c r="IO134" s="14"/>
      <c r="IP134" s="14"/>
      <c r="IQ134" s="14"/>
      <c r="IR134" s="14"/>
      <c r="IS134" s="14"/>
      <c r="IT134" s="14"/>
      <c r="IU134" s="14"/>
      <c r="IV134" s="14"/>
      <c r="IW134" s="14"/>
      <c r="IX134" s="14"/>
      <c r="IY134" s="14"/>
    </row>
    <row r="135" spans="1:259" s="45" customFormat="1" ht="63" x14ac:dyDescent="0.25">
      <c r="A135" s="7" t="s">
        <v>245</v>
      </c>
      <c r="B135" s="15" t="s">
        <v>244</v>
      </c>
      <c r="C135" s="12">
        <v>0</v>
      </c>
      <c r="D135" s="12">
        <v>5371</v>
      </c>
      <c r="E135" s="12">
        <v>0</v>
      </c>
      <c r="F135" s="12">
        <f>E135-D135</f>
        <v>-5371</v>
      </c>
      <c r="G135" s="12" t="s">
        <v>241</v>
      </c>
      <c r="H135" s="12"/>
      <c r="I135" s="12"/>
      <c r="J135" s="12">
        <v>0</v>
      </c>
      <c r="K135" s="12">
        <v>5371</v>
      </c>
      <c r="L135" s="12">
        <v>5371</v>
      </c>
      <c r="M135" s="12">
        <f t="shared" si="29"/>
        <v>0</v>
      </c>
      <c r="N135" s="12"/>
      <c r="O135" s="12"/>
      <c r="P135" s="12">
        <v>0</v>
      </c>
      <c r="Q135" s="12">
        <v>5371</v>
      </c>
      <c r="R135" s="12">
        <v>5371</v>
      </c>
      <c r="S135" s="12">
        <f t="shared" si="30"/>
        <v>0</v>
      </c>
      <c r="T135" s="12"/>
      <c r="U135" s="20"/>
      <c r="V135" s="20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  <c r="GI135" s="14"/>
      <c r="GJ135" s="14"/>
      <c r="GK135" s="14"/>
      <c r="GL135" s="14"/>
      <c r="GM135" s="14"/>
      <c r="GN135" s="14"/>
      <c r="GO135" s="14"/>
      <c r="GP135" s="14"/>
      <c r="GQ135" s="14"/>
      <c r="GR135" s="14"/>
      <c r="GS135" s="14"/>
      <c r="GT135" s="14"/>
      <c r="GU135" s="14"/>
      <c r="GV135" s="14"/>
      <c r="GW135" s="14"/>
      <c r="GX135" s="14"/>
      <c r="GY135" s="14"/>
      <c r="GZ135" s="14"/>
      <c r="HA135" s="14"/>
      <c r="HB135" s="14"/>
      <c r="HC135" s="14"/>
      <c r="HD135" s="14"/>
      <c r="HE135" s="14"/>
      <c r="HF135" s="14"/>
      <c r="HG135" s="14"/>
      <c r="HH135" s="14"/>
      <c r="HI135" s="14"/>
      <c r="HJ135" s="14"/>
      <c r="HK135" s="14"/>
      <c r="HL135" s="14"/>
      <c r="HM135" s="14"/>
      <c r="HN135" s="14"/>
      <c r="HO135" s="14"/>
      <c r="HP135" s="14"/>
      <c r="HQ135" s="14"/>
      <c r="HR135" s="14"/>
      <c r="HS135" s="14"/>
      <c r="HT135" s="14"/>
      <c r="HU135" s="14"/>
      <c r="HV135" s="14"/>
      <c r="HW135" s="14"/>
      <c r="HX135" s="14"/>
      <c r="HY135" s="14"/>
      <c r="HZ135" s="14"/>
      <c r="IA135" s="14"/>
      <c r="IB135" s="14"/>
      <c r="IC135" s="14"/>
      <c r="ID135" s="14"/>
      <c r="IE135" s="14"/>
      <c r="IF135" s="14"/>
      <c r="IG135" s="14"/>
      <c r="IH135" s="14"/>
      <c r="II135" s="14"/>
      <c r="IJ135" s="14"/>
      <c r="IK135" s="14"/>
      <c r="IL135" s="14"/>
      <c r="IM135" s="14"/>
      <c r="IN135" s="14"/>
      <c r="IO135" s="14"/>
      <c r="IP135" s="14"/>
      <c r="IQ135" s="14"/>
      <c r="IR135" s="14"/>
      <c r="IS135" s="14"/>
      <c r="IT135" s="14"/>
      <c r="IU135" s="14"/>
      <c r="IV135" s="14"/>
      <c r="IW135" s="14"/>
      <c r="IX135" s="14"/>
      <c r="IY135" s="14"/>
    </row>
    <row r="136" spans="1:259" s="45" customFormat="1" ht="110.25" x14ac:dyDescent="0.25">
      <c r="A136" s="48" t="s">
        <v>246</v>
      </c>
      <c r="B136" s="15" t="s">
        <v>247</v>
      </c>
      <c r="C136" s="12">
        <v>65486.5</v>
      </c>
      <c r="D136" s="12">
        <v>65486.5</v>
      </c>
      <c r="E136" s="12">
        <v>65486.5</v>
      </c>
      <c r="F136" s="12">
        <f t="shared" si="31"/>
        <v>0</v>
      </c>
      <c r="G136" s="12"/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f t="shared" si="29"/>
        <v>0</v>
      </c>
      <c r="N136" s="12"/>
      <c r="O136" s="12">
        <v>0</v>
      </c>
      <c r="P136" s="12">
        <v>0</v>
      </c>
      <c r="Q136" s="12">
        <v>0</v>
      </c>
      <c r="R136" s="12">
        <v>0</v>
      </c>
      <c r="S136" s="12">
        <f t="shared" si="30"/>
        <v>0</v>
      </c>
      <c r="T136" s="12"/>
      <c r="U136" s="20"/>
      <c r="V136" s="20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  <c r="GI136" s="14"/>
      <c r="GJ136" s="14"/>
      <c r="GK136" s="14"/>
      <c r="GL136" s="14"/>
      <c r="GM136" s="14"/>
      <c r="GN136" s="14"/>
      <c r="GO136" s="14"/>
      <c r="GP136" s="14"/>
      <c r="GQ136" s="14"/>
      <c r="GR136" s="14"/>
      <c r="GS136" s="14"/>
      <c r="GT136" s="14"/>
      <c r="GU136" s="14"/>
      <c r="GV136" s="14"/>
      <c r="GW136" s="14"/>
      <c r="GX136" s="14"/>
      <c r="GY136" s="14"/>
      <c r="GZ136" s="14"/>
      <c r="HA136" s="14"/>
      <c r="HB136" s="14"/>
      <c r="HC136" s="14"/>
      <c r="HD136" s="14"/>
      <c r="HE136" s="14"/>
      <c r="HF136" s="14"/>
      <c r="HG136" s="14"/>
      <c r="HH136" s="14"/>
      <c r="HI136" s="14"/>
      <c r="HJ136" s="14"/>
      <c r="HK136" s="14"/>
      <c r="HL136" s="14"/>
      <c r="HM136" s="14"/>
      <c r="HN136" s="14"/>
      <c r="HO136" s="14"/>
      <c r="HP136" s="14"/>
      <c r="HQ136" s="14"/>
      <c r="HR136" s="14"/>
      <c r="HS136" s="14"/>
      <c r="HT136" s="14"/>
      <c r="HU136" s="14"/>
      <c r="HV136" s="14"/>
      <c r="HW136" s="14"/>
      <c r="HX136" s="14"/>
      <c r="HY136" s="14"/>
      <c r="HZ136" s="14"/>
      <c r="IA136" s="14"/>
      <c r="IB136" s="14"/>
      <c r="IC136" s="14"/>
      <c r="ID136" s="14"/>
      <c r="IE136" s="14"/>
      <c r="IF136" s="14"/>
      <c r="IG136" s="14"/>
      <c r="IH136" s="14"/>
      <c r="II136" s="14"/>
      <c r="IJ136" s="14"/>
      <c r="IK136" s="14"/>
      <c r="IL136" s="14"/>
      <c r="IM136" s="14"/>
      <c r="IN136" s="14"/>
      <c r="IO136" s="14"/>
      <c r="IP136" s="14"/>
      <c r="IQ136" s="14"/>
      <c r="IR136" s="14"/>
      <c r="IS136" s="14"/>
      <c r="IT136" s="14"/>
      <c r="IU136" s="14"/>
      <c r="IV136" s="14"/>
      <c r="IW136" s="14"/>
      <c r="IX136" s="14"/>
      <c r="IY136" s="14"/>
    </row>
    <row r="137" spans="1:259" s="45" customFormat="1" ht="78.75" x14ac:dyDescent="0.25">
      <c r="A137" s="48" t="s">
        <v>248</v>
      </c>
      <c r="B137" s="15" t="s">
        <v>249</v>
      </c>
      <c r="C137" s="12">
        <v>16371.6</v>
      </c>
      <c r="D137" s="12">
        <v>16371.6</v>
      </c>
      <c r="E137" s="12">
        <v>16371.6</v>
      </c>
      <c r="F137" s="12">
        <f t="shared" si="31"/>
        <v>0</v>
      </c>
      <c r="G137" s="12"/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f t="shared" si="29"/>
        <v>0</v>
      </c>
      <c r="N137" s="12"/>
      <c r="O137" s="12">
        <v>0</v>
      </c>
      <c r="P137" s="12">
        <v>0</v>
      </c>
      <c r="Q137" s="12">
        <v>8652.5</v>
      </c>
      <c r="R137" s="12">
        <v>8652.5</v>
      </c>
      <c r="S137" s="12">
        <f t="shared" si="30"/>
        <v>0</v>
      </c>
      <c r="T137" s="12"/>
      <c r="U137" s="20"/>
      <c r="V137" s="20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14"/>
      <c r="GP137" s="14"/>
      <c r="GQ137" s="14"/>
      <c r="GR137" s="14"/>
      <c r="GS137" s="14"/>
      <c r="GT137" s="14"/>
      <c r="GU137" s="14"/>
      <c r="GV137" s="14"/>
      <c r="GW137" s="14"/>
      <c r="GX137" s="14"/>
      <c r="GY137" s="14"/>
      <c r="GZ137" s="14"/>
      <c r="HA137" s="14"/>
      <c r="HB137" s="14"/>
      <c r="HC137" s="14"/>
      <c r="HD137" s="14"/>
      <c r="HE137" s="14"/>
      <c r="HF137" s="14"/>
      <c r="HG137" s="14"/>
      <c r="HH137" s="14"/>
      <c r="HI137" s="14"/>
      <c r="HJ137" s="14"/>
      <c r="HK137" s="14"/>
      <c r="HL137" s="14"/>
      <c r="HM137" s="14"/>
      <c r="HN137" s="14"/>
      <c r="HO137" s="14"/>
      <c r="HP137" s="14"/>
      <c r="HQ137" s="14"/>
      <c r="HR137" s="14"/>
      <c r="HS137" s="14"/>
      <c r="HT137" s="14"/>
      <c r="HU137" s="14"/>
      <c r="HV137" s="14"/>
      <c r="HW137" s="14"/>
      <c r="HX137" s="14"/>
      <c r="HY137" s="14"/>
      <c r="HZ137" s="14"/>
      <c r="IA137" s="14"/>
      <c r="IB137" s="14"/>
      <c r="IC137" s="14"/>
      <c r="ID137" s="14"/>
      <c r="IE137" s="14"/>
      <c r="IF137" s="14"/>
      <c r="IG137" s="14"/>
      <c r="IH137" s="14"/>
      <c r="II137" s="14"/>
      <c r="IJ137" s="14"/>
      <c r="IK137" s="14"/>
      <c r="IL137" s="14"/>
      <c r="IM137" s="14"/>
      <c r="IN137" s="14"/>
      <c r="IO137" s="14"/>
      <c r="IP137" s="14"/>
      <c r="IQ137" s="14"/>
      <c r="IR137" s="14"/>
      <c r="IS137" s="14"/>
      <c r="IT137" s="14"/>
      <c r="IU137" s="14"/>
      <c r="IV137" s="14"/>
      <c r="IW137" s="14"/>
      <c r="IX137" s="14"/>
      <c r="IY137" s="14"/>
    </row>
    <row r="138" spans="1:259" s="45" customFormat="1" ht="132.75" customHeight="1" x14ac:dyDescent="0.25">
      <c r="A138" s="43" t="s">
        <v>250</v>
      </c>
      <c r="B138" s="40" t="s">
        <v>251</v>
      </c>
      <c r="C138" s="12"/>
      <c r="D138" s="12">
        <v>0</v>
      </c>
      <c r="E138" s="12">
        <v>2822.8</v>
      </c>
      <c r="F138" s="12">
        <f t="shared" si="31"/>
        <v>2822.8</v>
      </c>
      <c r="G138" s="12" t="s">
        <v>241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20"/>
      <c r="V138" s="20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  <c r="IH138" s="14"/>
      <c r="II138" s="14"/>
      <c r="IJ138" s="14"/>
      <c r="IK138" s="14"/>
      <c r="IL138" s="14"/>
      <c r="IM138" s="14"/>
      <c r="IN138" s="14"/>
      <c r="IO138" s="14"/>
      <c r="IP138" s="14"/>
      <c r="IQ138" s="14"/>
      <c r="IR138" s="14"/>
      <c r="IS138" s="14"/>
      <c r="IT138" s="14"/>
      <c r="IU138" s="14"/>
      <c r="IV138" s="14"/>
      <c r="IW138" s="14"/>
      <c r="IX138" s="14"/>
      <c r="IY138" s="14"/>
    </row>
    <row r="139" spans="1:259" s="45" customFormat="1" ht="63" x14ac:dyDescent="0.25">
      <c r="A139" s="7" t="s">
        <v>252</v>
      </c>
      <c r="B139" s="19" t="s">
        <v>253</v>
      </c>
      <c r="C139" s="12">
        <v>6204</v>
      </c>
      <c r="D139" s="12">
        <v>6204</v>
      </c>
      <c r="E139" s="12">
        <v>6204</v>
      </c>
      <c r="F139" s="12">
        <f t="shared" si="31"/>
        <v>0</v>
      </c>
      <c r="G139" s="12"/>
      <c r="H139" s="12">
        <v>7053.5</v>
      </c>
      <c r="I139" s="12">
        <v>6204</v>
      </c>
      <c r="J139" s="12">
        <v>6204</v>
      </c>
      <c r="K139" s="12">
        <v>6204</v>
      </c>
      <c r="L139" s="12">
        <v>6204</v>
      </c>
      <c r="M139" s="12">
        <f t="shared" si="29"/>
        <v>0</v>
      </c>
      <c r="N139" s="12"/>
      <c r="O139" s="12">
        <v>6885.5</v>
      </c>
      <c r="P139" s="12">
        <v>6190.8</v>
      </c>
      <c r="Q139" s="12">
        <v>6190.8</v>
      </c>
      <c r="R139" s="12">
        <v>6190.8</v>
      </c>
      <c r="S139" s="12">
        <f t="shared" si="30"/>
        <v>0</v>
      </c>
      <c r="T139" s="12"/>
      <c r="U139" s="20"/>
      <c r="V139" s="20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  <c r="GW139" s="14"/>
      <c r="GX139" s="14"/>
      <c r="GY139" s="14"/>
      <c r="GZ139" s="14"/>
      <c r="HA139" s="14"/>
      <c r="HB139" s="14"/>
      <c r="HC139" s="14"/>
      <c r="HD139" s="14"/>
      <c r="HE139" s="14"/>
      <c r="HF139" s="14"/>
      <c r="HG139" s="14"/>
      <c r="HH139" s="14"/>
      <c r="HI139" s="14"/>
      <c r="HJ139" s="14"/>
      <c r="HK139" s="14"/>
      <c r="HL139" s="14"/>
      <c r="HM139" s="14"/>
      <c r="HN139" s="14"/>
      <c r="HO139" s="14"/>
      <c r="HP139" s="14"/>
      <c r="HQ139" s="14"/>
      <c r="HR139" s="14"/>
      <c r="HS139" s="14"/>
      <c r="HT139" s="14"/>
      <c r="HU139" s="14"/>
      <c r="HV139" s="14"/>
      <c r="HW139" s="14"/>
      <c r="HX139" s="14"/>
      <c r="HY139" s="14"/>
      <c r="HZ139" s="14"/>
      <c r="IA139" s="14"/>
      <c r="IB139" s="14"/>
      <c r="IC139" s="14"/>
      <c r="ID139" s="14"/>
      <c r="IE139" s="14"/>
      <c r="IF139" s="14"/>
      <c r="IG139" s="14"/>
      <c r="IH139" s="14"/>
      <c r="II139" s="14"/>
      <c r="IJ139" s="14"/>
      <c r="IK139" s="14"/>
      <c r="IL139" s="14"/>
      <c r="IM139" s="14"/>
      <c r="IN139" s="14"/>
      <c r="IO139" s="14"/>
      <c r="IP139" s="14"/>
      <c r="IQ139" s="14"/>
      <c r="IR139" s="14"/>
      <c r="IS139" s="14"/>
      <c r="IT139" s="14"/>
      <c r="IU139" s="14"/>
      <c r="IV139" s="14"/>
      <c r="IW139" s="14"/>
      <c r="IX139" s="14"/>
      <c r="IY139" s="14"/>
    </row>
    <row r="140" spans="1:259" s="45" customFormat="1" ht="47.25" x14ac:dyDescent="0.25">
      <c r="A140" s="7" t="s">
        <v>254</v>
      </c>
      <c r="B140" s="19" t="s">
        <v>255</v>
      </c>
      <c r="C140" s="12">
        <v>6777.5</v>
      </c>
      <c r="D140" s="12">
        <v>6777.5</v>
      </c>
      <c r="E140" s="12">
        <v>6777.5</v>
      </c>
      <c r="F140" s="12">
        <f t="shared" si="31"/>
        <v>0</v>
      </c>
      <c r="G140" s="12"/>
      <c r="H140" s="12">
        <v>0</v>
      </c>
      <c r="I140" s="12">
        <v>40581.9</v>
      </c>
      <c r="J140" s="12">
        <v>40581.9</v>
      </c>
      <c r="K140" s="12">
        <v>40581.9</v>
      </c>
      <c r="L140" s="12">
        <v>40581.9</v>
      </c>
      <c r="M140" s="12">
        <f t="shared" si="29"/>
        <v>0</v>
      </c>
      <c r="N140" s="12"/>
      <c r="O140" s="12">
        <v>0</v>
      </c>
      <c r="P140" s="12">
        <v>30258.6</v>
      </c>
      <c r="Q140" s="12">
        <v>30258.6</v>
      </c>
      <c r="R140" s="12">
        <v>30258.6</v>
      </c>
      <c r="S140" s="12">
        <f t="shared" si="30"/>
        <v>0</v>
      </c>
      <c r="T140" s="12"/>
      <c r="U140" s="20"/>
      <c r="V140" s="20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  <c r="GW140" s="14"/>
      <c r="GX140" s="14"/>
      <c r="GY140" s="14"/>
      <c r="GZ140" s="14"/>
      <c r="HA140" s="14"/>
      <c r="HB140" s="14"/>
      <c r="HC140" s="14"/>
      <c r="HD140" s="14"/>
      <c r="HE140" s="14"/>
      <c r="HF140" s="14"/>
      <c r="HG140" s="14"/>
      <c r="HH140" s="14"/>
      <c r="HI140" s="14"/>
      <c r="HJ140" s="14"/>
      <c r="HK140" s="14"/>
      <c r="HL140" s="14"/>
      <c r="HM140" s="14"/>
      <c r="HN140" s="14"/>
      <c r="HO140" s="14"/>
      <c r="HP140" s="14"/>
      <c r="HQ140" s="14"/>
      <c r="HR140" s="14"/>
      <c r="HS140" s="14"/>
      <c r="HT140" s="14"/>
      <c r="HU140" s="14"/>
      <c r="HV140" s="14"/>
      <c r="HW140" s="14"/>
      <c r="HX140" s="14"/>
      <c r="HY140" s="14"/>
      <c r="HZ140" s="14"/>
      <c r="IA140" s="14"/>
      <c r="IB140" s="14"/>
      <c r="IC140" s="14"/>
      <c r="ID140" s="14"/>
      <c r="IE140" s="14"/>
      <c r="IF140" s="14"/>
      <c r="IG140" s="14"/>
      <c r="IH140" s="14"/>
      <c r="II140" s="14"/>
      <c r="IJ140" s="14"/>
      <c r="IK140" s="14"/>
      <c r="IL140" s="14"/>
      <c r="IM140" s="14"/>
      <c r="IN140" s="14"/>
      <c r="IO140" s="14"/>
      <c r="IP140" s="14"/>
      <c r="IQ140" s="14"/>
      <c r="IR140" s="14"/>
      <c r="IS140" s="14"/>
      <c r="IT140" s="14"/>
      <c r="IU140" s="14"/>
      <c r="IV140" s="14"/>
      <c r="IW140" s="14"/>
      <c r="IX140" s="14"/>
      <c r="IY140" s="14"/>
    </row>
    <row r="141" spans="1:259" s="45" customFormat="1" ht="47.25" x14ac:dyDescent="0.25">
      <c r="A141" s="7" t="s">
        <v>256</v>
      </c>
      <c r="B141" s="19" t="s">
        <v>257</v>
      </c>
      <c r="C141" s="12">
        <v>41666.699999999997</v>
      </c>
      <c r="D141" s="12">
        <v>41666.699999999997</v>
      </c>
      <c r="E141" s="12">
        <v>41666.699999999997</v>
      </c>
      <c r="F141" s="12">
        <f>E141-D141</f>
        <v>0</v>
      </c>
      <c r="G141" s="12"/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f t="shared" si="29"/>
        <v>0</v>
      </c>
      <c r="N141" s="12"/>
      <c r="O141" s="12">
        <v>0</v>
      </c>
      <c r="P141" s="12">
        <v>0</v>
      </c>
      <c r="Q141" s="12">
        <v>0</v>
      </c>
      <c r="R141" s="12">
        <v>0</v>
      </c>
      <c r="S141" s="12">
        <f t="shared" si="30"/>
        <v>0</v>
      </c>
      <c r="T141" s="12"/>
      <c r="U141" s="20"/>
      <c r="V141" s="20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  <c r="GW141" s="14"/>
      <c r="GX141" s="14"/>
      <c r="GY141" s="14"/>
      <c r="GZ141" s="14"/>
      <c r="HA141" s="14"/>
      <c r="HB141" s="14"/>
      <c r="HC141" s="14"/>
      <c r="HD141" s="14"/>
      <c r="HE141" s="14"/>
      <c r="HF141" s="14"/>
      <c r="HG141" s="14"/>
      <c r="HH141" s="14"/>
      <c r="HI141" s="14"/>
      <c r="HJ141" s="14"/>
      <c r="HK141" s="14"/>
      <c r="HL141" s="14"/>
      <c r="HM141" s="14"/>
      <c r="HN141" s="14"/>
      <c r="HO141" s="14"/>
      <c r="HP141" s="14"/>
      <c r="HQ141" s="14"/>
      <c r="HR141" s="14"/>
      <c r="HS141" s="14"/>
      <c r="HT141" s="14"/>
      <c r="HU141" s="14"/>
      <c r="HV141" s="14"/>
      <c r="HW141" s="14"/>
      <c r="HX141" s="14"/>
      <c r="HY141" s="14"/>
      <c r="HZ141" s="14"/>
      <c r="IA141" s="14"/>
      <c r="IB141" s="14"/>
      <c r="IC141" s="14"/>
      <c r="ID141" s="14"/>
      <c r="IE141" s="14"/>
      <c r="IF141" s="14"/>
      <c r="IG141" s="14"/>
      <c r="IH141" s="14"/>
      <c r="II141" s="14"/>
      <c r="IJ141" s="14"/>
      <c r="IK141" s="14"/>
      <c r="IL141" s="14"/>
      <c r="IM141" s="14"/>
      <c r="IN141" s="14"/>
      <c r="IO141" s="14"/>
      <c r="IP141" s="14"/>
      <c r="IQ141" s="14"/>
      <c r="IR141" s="14"/>
      <c r="IS141" s="14"/>
      <c r="IT141" s="14"/>
      <c r="IU141" s="14"/>
      <c r="IV141" s="14"/>
      <c r="IW141" s="14"/>
      <c r="IX141" s="14"/>
      <c r="IY141" s="14"/>
    </row>
    <row r="142" spans="1:259" s="45" customFormat="1" ht="63" x14ac:dyDescent="0.25">
      <c r="A142" s="7" t="s">
        <v>258</v>
      </c>
      <c r="B142" s="19" t="s">
        <v>259</v>
      </c>
      <c r="C142" s="12">
        <v>0</v>
      </c>
      <c r="D142" s="12">
        <v>0</v>
      </c>
      <c r="E142" s="12">
        <v>37709.300000000003</v>
      </c>
      <c r="F142" s="12">
        <f>E142-D142</f>
        <v>37709.300000000003</v>
      </c>
      <c r="G142" s="12" t="s">
        <v>241</v>
      </c>
      <c r="H142" s="12"/>
      <c r="I142" s="12"/>
      <c r="J142" s="12"/>
      <c r="K142" s="12"/>
      <c r="L142" s="12"/>
      <c r="M142" s="12">
        <f t="shared" si="29"/>
        <v>0</v>
      </c>
      <c r="N142" s="12"/>
      <c r="O142" s="12"/>
      <c r="P142" s="12"/>
      <c r="Q142" s="12"/>
      <c r="R142" s="12"/>
      <c r="S142" s="12">
        <f t="shared" si="30"/>
        <v>0</v>
      </c>
      <c r="T142" s="12"/>
      <c r="U142" s="20"/>
      <c r="V142" s="20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  <c r="HQ142" s="14"/>
      <c r="HR142" s="14"/>
      <c r="HS142" s="14"/>
      <c r="HT142" s="14"/>
      <c r="HU142" s="14"/>
      <c r="HV142" s="14"/>
      <c r="HW142" s="14"/>
      <c r="HX142" s="14"/>
      <c r="HY142" s="14"/>
      <c r="HZ142" s="14"/>
      <c r="IA142" s="14"/>
      <c r="IB142" s="14"/>
      <c r="IC142" s="14"/>
      <c r="ID142" s="14"/>
      <c r="IE142" s="14"/>
      <c r="IF142" s="14"/>
      <c r="IG142" s="14"/>
      <c r="IH142" s="14"/>
      <c r="II142" s="14"/>
      <c r="IJ142" s="14"/>
      <c r="IK142" s="14"/>
      <c r="IL142" s="14"/>
      <c r="IM142" s="14"/>
      <c r="IN142" s="14"/>
      <c r="IO142" s="14"/>
      <c r="IP142" s="14"/>
      <c r="IQ142" s="14"/>
      <c r="IR142" s="14"/>
      <c r="IS142" s="14"/>
      <c r="IT142" s="14"/>
      <c r="IU142" s="14"/>
      <c r="IV142" s="14"/>
      <c r="IW142" s="14"/>
      <c r="IX142" s="14"/>
      <c r="IY142" s="14"/>
    </row>
    <row r="143" spans="1:259" s="45" customFormat="1" ht="63" x14ac:dyDescent="0.25">
      <c r="A143" s="7" t="s">
        <v>260</v>
      </c>
      <c r="B143" s="15" t="s">
        <v>261</v>
      </c>
      <c r="C143" s="12">
        <v>3360.8</v>
      </c>
      <c r="D143" s="12">
        <v>3360.8</v>
      </c>
      <c r="E143" s="12">
        <v>3360.8</v>
      </c>
      <c r="F143" s="12">
        <f>E143-D143</f>
        <v>0</v>
      </c>
      <c r="G143" s="12"/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f t="shared" si="29"/>
        <v>0</v>
      </c>
      <c r="N143" s="12"/>
      <c r="O143" s="12">
        <v>0</v>
      </c>
      <c r="P143" s="12">
        <v>0</v>
      </c>
      <c r="Q143" s="12">
        <v>0</v>
      </c>
      <c r="R143" s="12">
        <v>0</v>
      </c>
      <c r="S143" s="12">
        <f t="shared" si="30"/>
        <v>0</v>
      </c>
      <c r="T143" s="12"/>
      <c r="U143" s="20"/>
      <c r="V143" s="20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4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  <c r="IH143" s="14"/>
      <c r="II143" s="14"/>
      <c r="IJ143" s="14"/>
      <c r="IK143" s="14"/>
      <c r="IL143" s="14"/>
      <c r="IM143" s="14"/>
      <c r="IN143" s="14"/>
      <c r="IO143" s="14"/>
      <c r="IP143" s="14"/>
      <c r="IQ143" s="14"/>
      <c r="IR143" s="14"/>
      <c r="IS143" s="14"/>
      <c r="IT143" s="14"/>
      <c r="IU143" s="14"/>
      <c r="IV143" s="14"/>
      <c r="IW143" s="14"/>
      <c r="IX143" s="14"/>
      <c r="IY143" s="14"/>
    </row>
    <row r="144" spans="1:259" s="45" customFormat="1" ht="110.25" x14ac:dyDescent="0.25">
      <c r="A144" s="7" t="s">
        <v>262</v>
      </c>
      <c r="B144" s="15" t="s">
        <v>263</v>
      </c>
      <c r="C144" s="12">
        <v>690.1</v>
      </c>
      <c r="D144" s="12">
        <v>690.1</v>
      </c>
      <c r="E144" s="12">
        <v>690.1</v>
      </c>
      <c r="F144" s="12">
        <f>E144-D144</f>
        <v>0</v>
      </c>
      <c r="G144" s="12"/>
      <c r="H144" s="12">
        <v>0</v>
      </c>
      <c r="I144" s="12">
        <v>993.3</v>
      </c>
      <c r="J144" s="12">
        <v>993.3</v>
      </c>
      <c r="K144" s="12">
        <v>993.3</v>
      </c>
      <c r="L144" s="12">
        <v>993.3</v>
      </c>
      <c r="M144" s="12">
        <f t="shared" si="29"/>
        <v>0</v>
      </c>
      <c r="N144" s="12"/>
      <c r="O144" s="12">
        <v>0</v>
      </c>
      <c r="P144" s="12">
        <v>988.5</v>
      </c>
      <c r="Q144" s="12">
        <v>988.5</v>
      </c>
      <c r="R144" s="12">
        <v>988.5</v>
      </c>
      <c r="S144" s="12">
        <f t="shared" si="30"/>
        <v>0</v>
      </c>
      <c r="T144" s="12"/>
      <c r="U144" s="20"/>
      <c r="V144" s="20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14"/>
      <c r="IV144" s="14"/>
      <c r="IW144" s="14"/>
      <c r="IX144" s="14"/>
      <c r="IY144" s="14"/>
    </row>
    <row r="145" spans="1:259" ht="63" x14ac:dyDescent="0.25">
      <c r="A145" s="49" t="s">
        <v>264</v>
      </c>
      <c r="B145" s="50" t="s">
        <v>265</v>
      </c>
      <c r="C145" s="12">
        <v>0</v>
      </c>
      <c r="D145" s="12">
        <v>0</v>
      </c>
      <c r="E145" s="12">
        <v>0</v>
      </c>
      <c r="F145" s="12">
        <f t="shared" si="31"/>
        <v>0</v>
      </c>
      <c r="G145" s="12"/>
      <c r="H145" s="12">
        <v>6247.9</v>
      </c>
      <c r="I145" s="12">
        <v>6247.9</v>
      </c>
      <c r="J145" s="12">
        <v>6247.9</v>
      </c>
      <c r="K145" s="12">
        <v>10508.8</v>
      </c>
      <c r="L145" s="12">
        <v>10508.8</v>
      </c>
      <c r="M145" s="12">
        <f t="shared" si="29"/>
        <v>0</v>
      </c>
      <c r="N145" s="12"/>
      <c r="O145" s="12">
        <v>0</v>
      </c>
      <c r="P145" s="12">
        <v>0</v>
      </c>
      <c r="Q145" s="12">
        <v>0</v>
      </c>
      <c r="R145" s="12">
        <v>0</v>
      </c>
      <c r="S145" s="12">
        <f t="shared" si="30"/>
        <v>0</v>
      </c>
      <c r="T145" s="12"/>
      <c r="U145" s="20"/>
      <c r="V145" s="20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4"/>
      <c r="IN145" s="14"/>
      <c r="IO145" s="14"/>
      <c r="IP145" s="14"/>
      <c r="IQ145" s="14"/>
      <c r="IR145" s="14"/>
      <c r="IS145" s="14"/>
      <c r="IT145" s="14"/>
      <c r="IU145" s="14"/>
      <c r="IV145" s="14"/>
      <c r="IW145" s="14"/>
      <c r="IX145" s="14"/>
      <c r="IY145" s="14"/>
    </row>
    <row r="146" spans="1:259" ht="47.25" x14ac:dyDescent="0.25">
      <c r="A146" s="49" t="s">
        <v>264</v>
      </c>
      <c r="B146" s="51" t="s">
        <v>266</v>
      </c>
      <c r="C146" s="12">
        <v>0</v>
      </c>
      <c r="D146" s="12">
        <v>0</v>
      </c>
      <c r="E146" s="12">
        <v>0</v>
      </c>
      <c r="F146" s="12">
        <f t="shared" si="31"/>
        <v>0</v>
      </c>
      <c r="G146" s="12"/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f t="shared" si="29"/>
        <v>0</v>
      </c>
      <c r="N146" s="12"/>
      <c r="O146" s="12">
        <v>3000</v>
      </c>
      <c r="P146" s="12">
        <v>3000</v>
      </c>
      <c r="Q146" s="12">
        <v>3000</v>
      </c>
      <c r="R146" s="12">
        <v>3000</v>
      </c>
      <c r="S146" s="12">
        <f t="shared" si="30"/>
        <v>0</v>
      </c>
      <c r="T146" s="12"/>
      <c r="U146" s="20"/>
      <c r="V146" s="20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  <c r="IV146" s="14"/>
      <c r="IW146" s="14"/>
      <c r="IX146" s="14"/>
      <c r="IY146" s="14"/>
    </row>
    <row r="147" spans="1:259" s="45" customFormat="1" ht="31.5" x14ac:dyDescent="0.25">
      <c r="A147" s="52" t="s">
        <v>267</v>
      </c>
      <c r="B147" s="51" t="s">
        <v>268</v>
      </c>
      <c r="C147" s="12">
        <v>56545.599999999999</v>
      </c>
      <c r="D147" s="12">
        <v>56545.599999999999</v>
      </c>
      <c r="E147" s="12">
        <v>56545.599999999999</v>
      </c>
      <c r="F147" s="12">
        <f t="shared" si="31"/>
        <v>0</v>
      </c>
      <c r="G147" s="12"/>
      <c r="H147" s="12">
        <v>2015.4</v>
      </c>
      <c r="I147" s="12">
        <v>63109.3</v>
      </c>
      <c r="J147" s="12">
        <v>63109.3</v>
      </c>
      <c r="K147" s="12">
        <v>63109.3</v>
      </c>
      <c r="L147" s="12">
        <v>63109.3</v>
      </c>
      <c r="M147" s="12">
        <f t="shared" si="29"/>
        <v>0</v>
      </c>
      <c r="N147" s="12"/>
      <c r="O147" s="12">
        <v>2293.9</v>
      </c>
      <c r="P147" s="12">
        <v>66038.899999999994</v>
      </c>
      <c r="Q147" s="12">
        <v>66038.899999999994</v>
      </c>
      <c r="R147" s="12">
        <v>66038.899999999994</v>
      </c>
      <c r="S147" s="12">
        <f t="shared" si="30"/>
        <v>0</v>
      </c>
      <c r="T147" s="12"/>
      <c r="U147" s="20"/>
      <c r="V147" s="20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4"/>
      <c r="IN147" s="14"/>
      <c r="IO147" s="14"/>
      <c r="IP147" s="14"/>
      <c r="IQ147" s="14"/>
      <c r="IR147" s="14"/>
      <c r="IS147" s="14"/>
      <c r="IT147" s="14"/>
      <c r="IU147" s="14"/>
      <c r="IV147" s="14"/>
      <c r="IW147" s="14"/>
      <c r="IX147" s="14"/>
      <c r="IY147" s="14"/>
    </row>
    <row r="148" spans="1:259" s="45" customFormat="1" ht="47.25" x14ac:dyDescent="0.25">
      <c r="A148" s="52" t="s">
        <v>267</v>
      </c>
      <c r="B148" s="33" t="s">
        <v>269</v>
      </c>
      <c r="C148" s="12">
        <v>0</v>
      </c>
      <c r="D148" s="12">
        <v>0</v>
      </c>
      <c r="E148" s="12">
        <v>0</v>
      </c>
      <c r="F148" s="12">
        <f t="shared" si="31"/>
        <v>0</v>
      </c>
      <c r="G148" s="12"/>
      <c r="H148" s="12">
        <v>0</v>
      </c>
      <c r="I148" s="12">
        <v>0</v>
      </c>
      <c r="J148" s="12">
        <v>4468.3</v>
      </c>
      <c r="K148" s="12">
        <v>4468.3</v>
      </c>
      <c r="L148" s="12">
        <v>4468.3</v>
      </c>
      <c r="M148" s="12">
        <f t="shared" si="29"/>
        <v>0</v>
      </c>
      <c r="N148" s="12"/>
      <c r="O148" s="12">
        <v>0</v>
      </c>
      <c r="P148" s="12">
        <v>0</v>
      </c>
      <c r="Q148" s="12">
        <v>0</v>
      </c>
      <c r="R148" s="12">
        <v>0</v>
      </c>
      <c r="S148" s="12">
        <f t="shared" si="30"/>
        <v>0</v>
      </c>
      <c r="T148" s="12"/>
      <c r="U148" s="20"/>
      <c r="V148" s="20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4"/>
      <c r="IN148" s="14"/>
      <c r="IO148" s="14"/>
      <c r="IP148" s="14"/>
      <c r="IQ148" s="14"/>
      <c r="IR148" s="14"/>
      <c r="IS148" s="14"/>
      <c r="IT148" s="14"/>
      <c r="IU148" s="14"/>
      <c r="IV148" s="14"/>
      <c r="IW148" s="14"/>
      <c r="IX148" s="14"/>
      <c r="IY148" s="14"/>
    </row>
    <row r="149" spans="1:259" s="45" customFormat="1" ht="63" x14ac:dyDescent="0.25">
      <c r="A149" s="7" t="s">
        <v>270</v>
      </c>
      <c r="B149" s="33" t="s">
        <v>271</v>
      </c>
      <c r="C149" s="12">
        <v>0</v>
      </c>
      <c r="D149" s="12">
        <v>0</v>
      </c>
      <c r="E149" s="12">
        <v>0</v>
      </c>
      <c r="F149" s="12">
        <f t="shared" si="31"/>
        <v>0</v>
      </c>
      <c r="G149" s="12"/>
      <c r="H149" s="12">
        <v>0</v>
      </c>
      <c r="I149" s="12">
        <v>0</v>
      </c>
      <c r="J149" s="12">
        <v>859000</v>
      </c>
      <c r="K149" s="12">
        <v>859000</v>
      </c>
      <c r="L149" s="12">
        <v>859000</v>
      </c>
      <c r="M149" s="12">
        <f t="shared" si="29"/>
        <v>0</v>
      </c>
      <c r="N149" s="12"/>
      <c r="O149" s="12"/>
      <c r="P149" s="12"/>
      <c r="Q149" s="12"/>
      <c r="R149" s="12"/>
      <c r="S149" s="12">
        <f t="shared" si="30"/>
        <v>0</v>
      </c>
      <c r="T149" s="12"/>
      <c r="U149" s="20"/>
      <c r="V149" s="20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  <c r="IV149" s="14"/>
      <c r="IW149" s="14"/>
      <c r="IX149" s="14"/>
      <c r="IY149" s="14"/>
    </row>
    <row r="150" spans="1:259" s="45" customFormat="1" ht="47.25" x14ac:dyDescent="0.25">
      <c r="A150" s="7" t="s">
        <v>270</v>
      </c>
      <c r="B150" s="15" t="s">
        <v>272</v>
      </c>
      <c r="C150" s="12">
        <v>43000</v>
      </c>
      <c r="D150" s="12">
        <v>43000</v>
      </c>
      <c r="E150" s="12">
        <v>43000</v>
      </c>
      <c r="F150" s="12">
        <f t="shared" si="31"/>
        <v>0</v>
      </c>
      <c r="G150" s="12"/>
      <c r="H150" s="12">
        <v>47500</v>
      </c>
      <c r="I150" s="12">
        <v>47500</v>
      </c>
      <c r="J150" s="12">
        <v>47500</v>
      </c>
      <c r="K150" s="12">
        <v>47500</v>
      </c>
      <c r="L150" s="12">
        <v>47500</v>
      </c>
      <c r="M150" s="12">
        <f t="shared" si="29"/>
        <v>0</v>
      </c>
      <c r="N150" s="12"/>
      <c r="O150" s="12">
        <v>43000</v>
      </c>
      <c r="P150" s="12">
        <v>43000</v>
      </c>
      <c r="Q150" s="12">
        <v>43000</v>
      </c>
      <c r="R150" s="12">
        <v>43000</v>
      </c>
      <c r="S150" s="12">
        <f t="shared" si="30"/>
        <v>0</v>
      </c>
      <c r="T150" s="12"/>
      <c r="U150" s="20"/>
      <c r="V150" s="20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  <c r="IV150" s="14"/>
      <c r="IW150" s="14"/>
      <c r="IX150" s="14"/>
      <c r="IY150" s="14"/>
    </row>
    <row r="151" spans="1:259" s="45" customFormat="1" ht="63" x14ac:dyDescent="0.25">
      <c r="A151" s="7" t="s">
        <v>270</v>
      </c>
      <c r="B151" s="15" t="s">
        <v>273</v>
      </c>
      <c r="C151" s="12">
        <v>0</v>
      </c>
      <c r="D151" s="12">
        <v>0</v>
      </c>
      <c r="E151" s="12">
        <v>0</v>
      </c>
      <c r="F151" s="12">
        <f t="shared" si="31"/>
        <v>0</v>
      </c>
      <c r="G151" s="12"/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f t="shared" si="29"/>
        <v>0</v>
      </c>
      <c r="N151" s="12"/>
      <c r="O151" s="12">
        <v>8962.4</v>
      </c>
      <c r="P151" s="12">
        <v>8652.5</v>
      </c>
      <c r="Q151" s="12">
        <v>0</v>
      </c>
      <c r="R151" s="12">
        <v>0</v>
      </c>
      <c r="S151" s="12">
        <f t="shared" si="30"/>
        <v>0</v>
      </c>
      <c r="T151" s="12"/>
      <c r="U151" s="20"/>
      <c r="V151" s="20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14"/>
      <c r="IV151" s="14"/>
      <c r="IW151" s="14"/>
      <c r="IX151" s="14"/>
      <c r="IY151" s="14"/>
    </row>
    <row r="152" spans="1:259" s="45" customFormat="1" ht="63" x14ac:dyDescent="0.25">
      <c r="A152" s="52" t="s">
        <v>274</v>
      </c>
      <c r="B152" s="15" t="s">
        <v>275</v>
      </c>
      <c r="C152" s="12">
        <v>2200</v>
      </c>
      <c r="D152" s="12">
        <v>2200</v>
      </c>
      <c r="E152" s="12">
        <v>2200</v>
      </c>
      <c r="F152" s="12">
        <f t="shared" si="31"/>
        <v>0</v>
      </c>
      <c r="G152" s="12"/>
      <c r="H152" s="12">
        <v>0</v>
      </c>
      <c r="I152" s="12">
        <v>225</v>
      </c>
      <c r="J152" s="12">
        <v>225</v>
      </c>
      <c r="K152" s="12">
        <v>225</v>
      </c>
      <c r="L152" s="12">
        <v>225</v>
      </c>
      <c r="M152" s="12">
        <f t="shared" si="29"/>
        <v>0</v>
      </c>
      <c r="N152" s="12"/>
      <c r="O152" s="12">
        <v>0</v>
      </c>
      <c r="P152" s="12">
        <v>225</v>
      </c>
      <c r="Q152" s="12">
        <v>225</v>
      </c>
      <c r="R152" s="12">
        <v>225</v>
      </c>
      <c r="S152" s="12">
        <f t="shared" si="30"/>
        <v>0</v>
      </c>
      <c r="T152" s="12"/>
      <c r="U152" s="20"/>
      <c r="V152" s="20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4"/>
      <c r="HQ152" s="14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4"/>
      <c r="IN152" s="14"/>
      <c r="IO152" s="14"/>
      <c r="IP152" s="14"/>
      <c r="IQ152" s="14"/>
      <c r="IR152" s="14"/>
      <c r="IS152" s="14"/>
      <c r="IT152" s="14"/>
      <c r="IU152" s="14"/>
      <c r="IV152" s="14"/>
      <c r="IW152" s="14"/>
      <c r="IX152" s="14"/>
      <c r="IY152" s="14"/>
    </row>
    <row r="153" spans="1:259" s="45" customFormat="1" ht="47.25" x14ac:dyDescent="0.25">
      <c r="A153" s="52" t="s">
        <v>274</v>
      </c>
      <c r="B153" s="15" t="s">
        <v>276</v>
      </c>
      <c r="C153" s="12">
        <v>0</v>
      </c>
      <c r="D153" s="12">
        <v>0</v>
      </c>
      <c r="E153" s="12">
        <v>15300</v>
      </c>
      <c r="F153" s="12">
        <f t="shared" si="31"/>
        <v>15300</v>
      </c>
      <c r="G153" s="12" t="s">
        <v>241</v>
      </c>
      <c r="H153" s="12"/>
      <c r="I153" s="12"/>
      <c r="J153" s="12"/>
      <c r="K153" s="12"/>
      <c r="L153" s="12"/>
      <c r="M153" s="12">
        <f t="shared" si="29"/>
        <v>0</v>
      </c>
      <c r="N153" s="12"/>
      <c r="O153" s="12"/>
      <c r="P153" s="12"/>
      <c r="Q153" s="12"/>
      <c r="R153" s="12"/>
      <c r="S153" s="12">
        <f t="shared" si="30"/>
        <v>0</v>
      </c>
      <c r="T153" s="12"/>
      <c r="U153" s="20"/>
      <c r="V153" s="20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4"/>
      <c r="HQ153" s="14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4"/>
      <c r="IN153" s="14"/>
      <c r="IO153" s="14"/>
      <c r="IP153" s="14"/>
      <c r="IQ153" s="14"/>
      <c r="IR153" s="14"/>
      <c r="IS153" s="14"/>
      <c r="IT153" s="14"/>
      <c r="IU153" s="14"/>
      <c r="IV153" s="14"/>
      <c r="IW153" s="14"/>
      <c r="IX153" s="14"/>
      <c r="IY153" s="14"/>
    </row>
    <row r="154" spans="1:259" s="45" customFormat="1" ht="63" x14ac:dyDescent="0.25">
      <c r="A154" s="52" t="s">
        <v>274</v>
      </c>
      <c r="B154" s="19" t="s">
        <v>277</v>
      </c>
      <c r="C154" s="12">
        <v>3000</v>
      </c>
      <c r="D154" s="12">
        <v>3000</v>
      </c>
      <c r="E154" s="12">
        <v>3000</v>
      </c>
      <c r="F154" s="12">
        <f>E154-D154</f>
        <v>0</v>
      </c>
      <c r="G154" s="12"/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f t="shared" si="29"/>
        <v>0</v>
      </c>
      <c r="N154" s="12"/>
      <c r="O154" s="12">
        <v>0</v>
      </c>
      <c r="P154" s="12">
        <v>0</v>
      </c>
      <c r="Q154" s="12">
        <v>0</v>
      </c>
      <c r="R154" s="12">
        <v>0</v>
      </c>
      <c r="S154" s="12">
        <f t="shared" si="30"/>
        <v>0</v>
      </c>
      <c r="T154" s="12"/>
      <c r="U154" s="20"/>
      <c r="V154" s="20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4"/>
      <c r="HQ154" s="14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4"/>
      <c r="IN154" s="14"/>
      <c r="IO154" s="14"/>
      <c r="IP154" s="14"/>
      <c r="IQ154" s="14"/>
      <c r="IR154" s="14"/>
      <c r="IS154" s="14"/>
      <c r="IT154" s="14"/>
      <c r="IU154" s="14"/>
      <c r="IV154" s="14"/>
      <c r="IW154" s="14"/>
      <c r="IX154" s="14"/>
      <c r="IY154" s="14"/>
    </row>
    <row r="155" spans="1:259" s="45" customFormat="1" ht="63" x14ac:dyDescent="0.25">
      <c r="A155" s="52" t="s">
        <v>274</v>
      </c>
      <c r="B155" s="19" t="s">
        <v>278</v>
      </c>
      <c r="C155" s="12">
        <v>4132.5</v>
      </c>
      <c r="D155" s="12">
        <v>4132.5</v>
      </c>
      <c r="E155" s="12">
        <v>0</v>
      </c>
      <c r="F155" s="12">
        <f>E155-D155</f>
        <v>-4132.5</v>
      </c>
      <c r="G155" s="12" t="s">
        <v>241</v>
      </c>
      <c r="H155" s="12">
        <v>0</v>
      </c>
      <c r="I155" s="12">
        <v>8217.5</v>
      </c>
      <c r="J155" s="12">
        <v>8217.5</v>
      </c>
      <c r="K155" s="12">
        <v>8217.5</v>
      </c>
      <c r="L155" s="12">
        <v>8217.5</v>
      </c>
      <c r="M155" s="12">
        <f t="shared" si="29"/>
        <v>0</v>
      </c>
      <c r="N155" s="12"/>
      <c r="O155" s="12">
        <v>0</v>
      </c>
      <c r="P155" s="12">
        <v>0</v>
      </c>
      <c r="Q155" s="12">
        <v>0</v>
      </c>
      <c r="R155" s="12">
        <v>0</v>
      </c>
      <c r="S155" s="12">
        <f t="shared" si="30"/>
        <v>0</v>
      </c>
      <c r="T155" s="12"/>
      <c r="U155" s="20"/>
      <c r="V155" s="20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4"/>
      <c r="HQ155" s="14"/>
      <c r="HR155" s="14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14"/>
      <c r="ID155" s="14"/>
      <c r="IE155" s="14"/>
      <c r="IF155" s="14"/>
      <c r="IG155" s="14"/>
      <c r="IH155" s="14"/>
      <c r="II155" s="14"/>
      <c r="IJ155" s="14"/>
      <c r="IK155" s="14"/>
      <c r="IL155" s="14"/>
      <c r="IM155" s="14"/>
      <c r="IN155" s="14"/>
      <c r="IO155" s="14"/>
      <c r="IP155" s="14"/>
      <c r="IQ155" s="14"/>
      <c r="IR155" s="14"/>
      <c r="IS155" s="14"/>
      <c r="IT155" s="14"/>
      <c r="IU155" s="14"/>
      <c r="IV155" s="14"/>
      <c r="IW155" s="14"/>
      <c r="IX155" s="14"/>
      <c r="IY155" s="14"/>
    </row>
    <row r="156" spans="1:259" s="45" customFormat="1" ht="110.25" x14ac:dyDescent="0.25">
      <c r="A156" s="52" t="s">
        <v>274</v>
      </c>
      <c r="B156" s="15" t="s">
        <v>279</v>
      </c>
      <c r="C156" s="12">
        <v>15116.2</v>
      </c>
      <c r="D156" s="12">
        <v>15000</v>
      </c>
      <c r="E156" s="12">
        <v>15000</v>
      </c>
      <c r="F156" s="12">
        <f>E156-D156</f>
        <v>0</v>
      </c>
      <c r="G156" s="12"/>
      <c r="H156" s="12">
        <v>23255.8</v>
      </c>
      <c r="I156" s="12">
        <v>23255.8</v>
      </c>
      <c r="J156" s="12">
        <v>23255.8</v>
      </c>
      <c r="K156" s="12">
        <v>23255.8</v>
      </c>
      <c r="L156" s="12">
        <v>23255.8</v>
      </c>
      <c r="M156" s="12">
        <f t="shared" si="29"/>
        <v>0</v>
      </c>
      <c r="N156" s="12"/>
      <c r="O156" s="12">
        <v>23255.8</v>
      </c>
      <c r="P156" s="12">
        <v>23255.8</v>
      </c>
      <c r="Q156" s="12">
        <v>23255.8</v>
      </c>
      <c r="R156" s="12">
        <v>23255.8</v>
      </c>
      <c r="S156" s="12">
        <f t="shared" si="30"/>
        <v>0</v>
      </c>
      <c r="T156" s="12"/>
      <c r="U156" s="20"/>
      <c r="V156" s="20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  <c r="GI156" s="14"/>
      <c r="GJ156" s="14"/>
      <c r="GK156" s="14"/>
      <c r="GL156" s="14"/>
      <c r="GM156" s="14"/>
      <c r="GN156" s="14"/>
      <c r="GO156" s="14"/>
      <c r="GP156" s="14"/>
      <c r="GQ156" s="14"/>
      <c r="GR156" s="14"/>
      <c r="GS156" s="14"/>
      <c r="GT156" s="14"/>
      <c r="GU156" s="14"/>
      <c r="GV156" s="14"/>
      <c r="GW156" s="14"/>
      <c r="GX156" s="14"/>
      <c r="GY156" s="14"/>
      <c r="GZ156" s="14"/>
      <c r="HA156" s="14"/>
      <c r="HB156" s="14"/>
      <c r="HC156" s="14"/>
      <c r="HD156" s="14"/>
      <c r="HE156" s="14"/>
      <c r="HF156" s="14"/>
      <c r="HG156" s="14"/>
      <c r="HH156" s="14"/>
      <c r="HI156" s="14"/>
      <c r="HJ156" s="14"/>
      <c r="HK156" s="14"/>
      <c r="HL156" s="14"/>
      <c r="HM156" s="14"/>
      <c r="HN156" s="14"/>
      <c r="HO156" s="14"/>
      <c r="HP156" s="14"/>
      <c r="HQ156" s="14"/>
      <c r="HR156" s="14"/>
      <c r="HS156" s="14"/>
      <c r="HT156" s="14"/>
      <c r="HU156" s="14"/>
      <c r="HV156" s="14"/>
      <c r="HW156" s="14"/>
      <c r="HX156" s="14"/>
      <c r="HY156" s="14"/>
      <c r="HZ156" s="14"/>
      <c r="IA156" s="14"/>
      <c r="IB156" s="14"/>
      <c r="IC156" s="14"/>
      <c r="ID156" s="14"/>
      <c r="IE156" s="14"/>
      <c r="IF156" s="14"/>
      <c r="IG156" s="14"/>
      <c r="IH156" s="14"/>
      <c r="II156" s="14"/>
      <c r="IJ156" s="14"/>
      <c r="IK156" s="14"/>
      <c r="IL156" s="14"/>
      <c r="IM156" s="14"/>
      <c r="IN156" s="14"/>
      <c r="IO156" s="14"/>
      <c r="IP156" s="14"/>
      <c r="IQ156" s="14"/>
      <c r="IR156" s="14"/>
      <c r="IS156" s="14"/>
      <c r="IT156" s="14"/>
      <c r="IU156" s="14"/>
      <c r="IV156" s="14"/>
      <c r="IW156" s="14"/>
      <c r="IX156" s="14"/>
      <c r="IY156" s="14"/>
    </row>
    <row r="157" spans="1:259" s="45" customFormat="1" ht="78.75" x14ac:dyDescent="0.25">
      <c r="A157" s="52" t="s">
        <v>274</v>
      </c>
      <c r="B157" s="15" t="s">
        <v>280</v>
      </c>
      <c r="C157" s="12">
        <v>0</v>
      </c>
      <c r="D157" s="12">
        <v>0</v>
      </c>
      <c r="E157" s="12">
        <v>6671.4</v>
      </c>
      <c r="F157" s="12">
        <f>E157-D157</f>
        <v>6671.4</v>
      </c>
      <c r="G157" s="12" t="s">
        <v>241</v>
      </c>
      <c r="H157" s="12"/>
      <c r="I157" s="12"/>
      <c r="J157" s="12"/>
      <c r="K157" s="12">
        <v>0</v>
      </c>
      <c r="L157" s="12">
        <v>0</v>
      </c>
      <c r="M157" s="12">
        <f t="shared" si="29"/>
        <v>0</v>
      </c>
      <c r="N157" s="12"/>
      <c r="O157" s="12"/>
      <c r="P157" s="12"/>
      <c r="Q157" s="12">
        <v>0</v>
      </c>
      <c r="R157" s="12">
        <v>0</v>
      </c>
      <c r="S157" s="12">
        <f t="shared" si="30"/>
        <v>0</v>
      </c>
      <c r="T157" s="12"/>
      <c r="U157" s="20"/>
      <c r="V157" s="20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  <c r="GI157" s="14"/>
      <c r="GJ157" s="14"/>
      <c r="GK157" s="14"/>
      <c r="GL157" s="14"/>
      <c r="GM157" s="14"/>
      <c r="GN157" s="14"/>
      <c r="GO157" s="14"/>
      <c r="GP157" s="14"/>
      <c r="GQ157" s="14"/>
      <c r="GR157" s="14"/>
      <c r="GS157" s="14"/>
      <c r="GT157" s="14"/>
      <c r="GU157" s="14"/>
      <c r="GV157" s="14"/>
      <c r="GW157" s="14"/>
      <c r="GX157" s="14"/>
      <c r="GY157" s="14"/>
      <c r="GZ157" s="14"/>
      <c r="HA157" s="14"/>
      <c r="HB157" s="14"/>
      <c r="HC157" s="14"/>
      <c r="HD157" s="14"/>
      <c r="HE157" s="14"/>
      <c r="HF157" s="14"/>
      <c r="HG157" s="14"/>
      <c r="HH157" s="14"/>
      <c r="HI157" s="14"/>
      <c r="HJ157" s="14"/>
      <c r="HK157" s="14"/>
      <c r="HL157" s="14"/>
      <c r="HM157" s="14"/>
      <c r="HN157" s="14"/>
      <c r="HO157" s="14"/>
      <c r="HP157" s="14"/>
      <c r="HQ157" s="14"/>
      <c r="HR157" s="14"/>
      <c r="HS157" s="14"/>
      <c r="HT157" s="14"/>
      <c r="HU157" s="14"/>
      <c r="HV157" s="14"/>
      <c r="HW157" s="14"/>
      <c r="HX157" s="14"/>
      <c r="HY157" s="14"/>
      <c r="HZ157" s="14"/>
      <c r="IA157" s="14"/>
      <c r="IB157" s="14"/>
      <c r="IC157" s="14"/>
      <c r="ID157" s="14"/>
      <c r="IE157" s="14"/>
      <c r="IF157" s="14"/>
      <c r="IG157" s="14"/>
      <c r="IH157" s="14"/>
      <c r="II157" s="14"/>
      <c r="IJ157" s="14"/>
      <c r="IK157" s="14"/>
      <c r="IL157" s="14"/>
      <c r="IM157" s="14"/>
      <c r="IN157" s="14"/>
      <c r="IO157" s="14"/>
      <c r="IP157" s="14"/>
      <c r="IQ157" s="14"/>
      <c r="IR157" s="14"/>
      <c r="IS157" s="14"/>
      <c r="IT157" s="14"/>
      <c r="IU157" s="14"/>
      <c r="IV157" s="14"/>
      <c r="IW157" s="14"/>
      <c r="IX157" s="14"/>
      <c r="IY157" s="14"/>
    </row>
    <row r="158" spans="1:259" s="45" customFormat="1" ht="31.5" x14ac:dyDescent="0.25">
      <c r="A158" s="52" t="s">
        <v>274</v>
      </c>
      <c r="B158" s="19" t="s">
        <v>281</v>
      </c>
      <c r="C158" s="12">
        <v>0</v>
      </c>
      <c r="D158" s="12">
        <v>0</v>
      </c>
      <c r="E158" s="12">
        <v>1770</v>
      </c>
      <c r="F158" s="12">
        <f>E158-D158</f>
        <v>1770</v>
      </c>
      <c r="G158" s="12" t="s">
        <v>241</v>
      </c>
      <c r="H158" s="12"/>
      <c r="I158" s="12"/>
      <c r="J158" s="12"/>
      <c r="K158" s="12"/>
      <c r="L158" s="12"/>
      <c r="M158" s="12">
        <f t="shared" si="29"/>
        <v>0</v>
      </c>
      <c r="N158" s="12"/>
      <c r="O158" s="12"/>
      <c r="P158" s="12"/>
      <c r="Q158" s="12"/>
      <c r="R158" s="12"/>
      <c r="S158" s="12">
        <f t="shared" si="30"/>
        <v>0</v>
      </c>
      <c r="T158" s="12"/>
      <c r="U158" s="20"/>
      <c r="V158" s="20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14"/>
      <c r="ID158" s="14"/>
      <c r="IE158" s="14"/>
      <c r="IF158" s="14"/>
      <c r="IG158" s="14"/>
      <c r="IH158" s="14"/>
      <c r="II158" s="14"/>
      <c r="IJ158" s="14"/>
      <c r="IK158" s="14"/>
      <c r="IL158" s="14"/>
      <c r="IM158" s="14"/>
      <c r="IN158" s="14"/>
      <c r="IO158" s="14"/>
      <c r="IP158" s="14"/>
      <c r="IQ158" s="14"/>
      <c r="IR158" s="14"/>
      <c r="IS158" s="14"/>
      <c r="IT158" s="14"/>
      <c r="IU158" s="14"/>
      <c r="IV158" s="14"/>
      <c r="IW158" s="14"/>
      <c r="IX158" s="14"/>
      <c r="IY158" s="14"/>
    </row>
    <row r="159" spans="1:259" s="45" customFormat="1" ht="47.25" x14ac:dyDescent="0.25">
      <c r="A159" s="52" t="s">
        <v>274</v>
      </c>
      <c r="B159" s="19" t="s">
        <v>282</v>
      </c>
      <c r="C159" s="12">
        <v>1186.5</v>
      </c>
      <c r="D159" s="12">
        <v>1186.5</v>
      </c>
      <c r="E159" s="12">
        <v>870.1</v>
      </c>
      <c r="F159" s="12">
        <f t="shared" si="31"/>
        <v>-316.39999999999998</v>
      </c>
      <c r="G159" s="12" t="s">
        <v>241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f t="shared" ref="M159:M223" si="38">L159-K159</f>
        <v>0</v>
      </c>
      <c r="N159" s="12"/>
      <c r="O159" s="12">
        <v>0</v>
      </c>
      <c r="P159" s="12">
        <v>0</v>
      </c>
      <c r="Q159" s="12">
        <v>0</v>
      </c>
      <c r="R159" s="12">
        <v>0</v>
      </c>
      <c r="S159" s="12">
        <f t="shared" ref="S159:S223" si="39">R159-Q159</f>
        <v>0</v>
      </c>
      <c r="T159" s="12"/>
      <c r="U159" s="20"/>
      <c r="V159" s="20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  <c r="ES159" s="14"/>
      <c r="ET159" s="14"/>
      <c r="EU159" s="14"/>
      <c r="EV159" s="14"/>
      <c r="EW159" s="14"/>
      <c r="EX159" s="14"/>
      <c r="EY159" s="14"/>
      <c r="EZ159" s="14"/>
      <c r="FA159" s="14"/>
      <c r="FB159" s="14"/>
      <c r="FC159" s="14"/>
      <c r="FD159" s="14"/>
      <c r="FE159" s="14"/>
      <c r="FF159" s="14"/>
      <c r="FG159" s="14"/>
      <c r="FH159" s="14"/>
      <c r="FI159" s="14"/>
      <c r="FJ159" s="14"/>
      <c r="FK159" s="14"/>
      <c r="FL159" s="14"/>
      <c r="FM159" s="14"/>
      <c r="FN159" s="14"/>
      <c r="FO159" s="14"/>
      <c r="FP159" s="14"/>
      <c r="FQ159" s="14"/>
      <c r="FR159" s="14"/>
      <c r="FS159" s="14"/>
      <c r="FT159" s="14"/>
      <c r="FU159" s="14"/>
      <c r="FV159" s="14"/>
      <c r="FW159" s="14"/>
      <c r="FX159" s="14"/>
      <c r="FY159" s="14"/>
      <c r="FZ159" s="14"/>
      <c r="GA159" s="14"/>
      <c r="GB159" s="14"/>
      <c r="GC159" s="14"/>
      <c r="GD159" s="14"/>
      <c r="GE159" s="14"/>
      <c r="GF159" s="14"/>
      <c r="GG159" s="14"/>
      <c r="GH159" s="14"/>
      <c r="GI159" s="14"/>
      <c r="GJ159" s="14"/>
      <c r="GK159" s="14"/>
      <c r="GL159" s="14"/>
      <c r="GM159" s="14"/>
      <c r="GN159" s="14"/>
      <c r="GO159" s="14"/>
      <c r="GP159" s="14"/>
      <c r="GQ159" s="14"/>
      <c r="GR159" s="14"/>
      <c r="GS159" s="14"/>
      <c r="GT159" s="14"/>
      <c r="GU159" s="14"/>
      <c r="GV159" s="14"/>
      <c r="GW159" s="14"/>
      <c r="GX159" s="14"/>
      <c r="GY159" s="14"/>
      <c r="GZ159" s="14"/>
      <c r="HA159" s="14"/>
      <c r="HB159" s="14"/>
      <c r="HC159" s="14"/>
      <c r="HD159" s="14"/>
      <c r="HE159" s="14"/>
      <c r="HF159" s="14"/>
      <c r="HG159" s="14"/>
      <c r="HH159" s="14"/>
      <c r="HI159" s="14"/>
      <c r="HJ159" s="14"/>
      <c r="HK159" s="14"/>
      <c r="HL159" s="14"/>
      <c r="HM159" s="14"/>
      <c r="HN159" s="14"/>
      <c r="HO159" s="14"/>
      <c r="HP159" s="14"/>
      <c r="HQ159" s="14"/>
      <c r="HR159" s="14"/>
      <c r="HS159" s="14"/>
      <c r="HT159" s="14"/>
      <c r="HU159" s="14"/>
      <c r="HV159" s="14"/>
      <c r="HW159" s="14"/>
      <c r="HX159" s="14"/>
      <c r="HY159" s="14"/>
      <c r="HZ159" s="14"/>
      <c r="IA159" s="14"/>
      <c r="IB159" s="14"/>
      <c r="IC159" s="14"/>
      <c r="ID159" s="14"/>
      <c r="IE159" s="14"/>
      <c r="IF159" s="14"/>
      <c r="IG159" s="14"/>
      <c r="IH159" s="14"/>
      <c r="II159" s="14"/>
      <c r="IJ159" s="14"/>
      <c r="IK159" s="14"/>
      <c r="IL159" s="14"/>
      <c r="IM159" s="14"/>
      <c r="IN159" s="14"/>
      <c r="IO159" s="14"/>
      <c r="IP159" s="14"/>
      <c r="IQ159" s="14"/>
      <c r="IR159" s="14"/>
      <c r="IS159" s="14"/>
      <c r="IT159" s="14"/>
      <c r="IU159" s="14"/>
      <c r="IV159" s="14"/>
      <c r="IW159" s="14"/>
      <c r="IX159" s="14"/>
      <c r="IY159" s="14"/>
    </row>
    <row r="160" spans="1:259" s="45" customFormat="1" ht="47.25" x14ac:dyDescent="0.25">
      <c r="A160" s="52" t="s">
        <v>274</v>
      </c>
      <c r="B160" s="19" t="s">
        <v>283</v>
      </c>
      <c r="C160" s="12">
        <v>10089</v>
      </c>
      <c r="D160" s="12">
        <v>0</v>
      </c>
      <c r="E160" s="12">
        <v>0</v>
      </c>
      <c r="F160" s="12">
        <f t="shared" si="31"/>
        <v>0</v>
      </c>
      <c r="G160" s="12"/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f t="shared" si="38"/>
        <v>0</v>
      </c>
      <c r="N160" s="12"/>
      <c r="O160" s="12">
        <v>0</v>
      </c>
      <c r="P160" s="12">
        <v>0</v>
      </c>
      <c r="Q160" s="12">
        <v>0</v>
      </c>
      <c r="R160" s="12">
        <v>0</v>
      </c>
      <c r="S160" s="12">
        <f t="shared" si="39"/>
        <v>0</v>
      </c>
      <c r="T160" s="12"/>
      <c r="U160" s="20"/>
      <c r="V160" s="20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  <c r="GY160" s="14"/>
      <c r="GZ160" s="14"/>
      <c r="HA160" s="14"/>
      <c r="HB160" s="14"/>
      <c r="HC160" s="14"/>
      <c r="HD160" s="14"/>
      <c r="HE160" s="14"/>
      <c r="HF160" s="14"/>
      <c r="HG160" s="14"/>
      <c r="HH160" s="14"/>
      <c r="HI160" s="14"/>
      <c r="HJ160" s="14"/>
      <c r="HK160" s="14"/>
      <c r="HL160" s="14"/>
      <c r="HM160" s="14"/>
      <c r="HN160" s="14"/>
      <c r="HO160" s="14"/>
      <c r="HP160" s="14"/>
      <c r="HQ160" s="14"/>
      <c r="HR160" s="14"/>
      <c r="HS160" s="14"/>
      <c r="HT160" s="14"/>
      <c r="HU160" s="14"/>
      <c r="HV160" s="14"/>
      <c r="HW160" s="14"/>
      <c r="HX160" s="14"/>
      <c r="HY160" s="14"/>
      <c r="HZ160" s="14"/>
      <c r="IA160" s="14"/>
      <c r="IB160" s="14"/>
      <c r="IC160" s="14"/>
      <c r="ID160" s="14"/>
      <c r="IE160" s="14"/>
      <c r="IF160" s="14"/>
      <c r="IG160" s="14"/>
      <c r="IH160" s="14"/>
      <c r="II160" s="14"/>
      <c r="IJ160" s="14"/>
      <c r="IK160" s="14"/>
      <c r="IL160" s="14"/>
      <c r="IM160" s="14"/>
      <c r="IN160" s="14"/>
      <c r="IO160" s="14"/>
      <c r="IP160" s="14"/>
      <c r="IQ160" s="14"/>
      <c r="IR160" s="14"/>
      <c r="IS160" s="14"/>
      <c r="IT160" s="14"/>
      <c r="IU160" s="14"/>
      <c r="IV160" s="14"/>
      <c r="IW160" s="14"/>
      <c r="IX160" s="14"/>
      <c r="IY160" s="14"/>
    </row>
    <row r="161" spans="1:259" s="45" customFormat="1" ht="78.75" x14ac:dyDescent="0.25">
      <c r="A161" s="7" t="s">
        <v>284</v>
      </c>
      <c r="B161" s="19" t="s">
        <v>285</v>
      </c>
      <c r="C161" s="12">
        <v>0</v>
      </c>
      <c r="D161" s="12">
        <v>0</v>
      </c>
      <c r="E161" s="12">
        <v>0</v>
      </c>
      <c r="F161" s="12">
        <f>E161-D161</f>
        <v>0</v>
      </c>
      <c r="G161" s="12"/>
      <c r="H161" s="12">
        <v>100</v>
      </c>
      <c r="I161" s="12">
        <v>100</v>
      </c>
      <c r="J161" s="12">
        <v>100</v>
      </c>
      <c r="K161" s="12">
        <v>100</v>
      </c>
      <c r="L161" s="12">
        <v>100</v>
      </c>
      <c r="M161" s="12">
        <f t="shared" si="38"/>
        <v>0</v>
      </c>
      <c r="N161" s="12"/>
      <c r="O161" s="12">
        <v>100</v>
      </c>
      <c r="P161" s="12">
        <v>100</v>
      </c>
      <c r="Q161" s="12">
        <v>100</v>
      </c>
      <c r="R161" s="12">
        <v>100</v>
      </c>
      <c r="S161" s="12">
        <f t="shared" si="39"/>
        <v>0</v>
      </c>
      <c r="T161" s="12"/>
      <c r="U161" s="20"/>
      <c r="V161" s="20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  <c r="GY161" s="14"/>
      <c r="GZ161" s="14"/>
      <c r="HA161" s="14"/>
      <c r="HB161" s="14"/>
      <c r="HC161" s="14"/>
      <c r="HD161" s="14"/>
      <c r="HE161" s="14"/>
      <c r="HF161" s="14"/>
      <c r="HG161" s="14"/>
      <c r="HH161" s="14"/>
      <c r="HI161" s="14"/>
      <c r="HJ161" s="14"/>
      <c r="HK161" s="14"/>
      <c r="HL161" s="14"/>
      <c r="HM161" s="14"/>
      <c r="HN161" s="14"/>
      <c r="HO161" s="14"/>
      <c r="HP161" s="14"/>
      <c r="HQ161" s="14"/>
      <c r="HR161" s="14"/>
      <c r="HS161" s="14"/>
      <c r="HT161" s="14"/>
      <c r="HU161" s="14"/>
      <c r="HV161" s="14"/>
      <c r="HW161" s="14"/>
      <c r="HX161" s="14"/>
      <c r="HY161" s="14"/>
      <c r="HZ161" s="14"/>
      <c r="IA161" s="14"/>
      <c r="IB161" s="14"/>
      <c r="IC161" s="14"/>
      <c r="ID161" s="14"/>
      <c r="IE161" s="14"/>
      <c r="IF161" s="14"/>
      <c r="IG161" s="14"/>
      <c r="IH161" s="14"/>
      <c r="II161" s="14"/>
      <c r="IJ161" s="14"/>
      <c r="IK161" s="14"/>
      <c r="IL161" s="14"/>
      <c r="IM161" s="14"/>
      <c r="IN161" s="14"/>
      <c r="IO161" s="14"/>
      <c r="IP161" s="14"/>
      <c r="IQ161" s="14"/>
      <c r="IR161" s="14"/>
      <c r="IS161" s="14"/>
      <c r="IT161" s="14"/>
      <c r="IU161" s="14"/>
      <c r="IV161" s="14"/>
      <c r="IW161" s="14"/>
      <c r="IX161" s="14"/>
      <c r="IY161" s="14"/>
    </row>
    <row r="162" spans="1:259" s="45" customFormat="1" ht="47.25" x14ac:dyDescent="0.25">
      <c r="A162" s="7" t="s">
        <v>284</v>
      </c>
      <c r="B162" s="19" t="s">
        <v>286</v>
      </c>
      <c r="C162" s="12">
        <v>19083</v>
      </c>
      <c r="D162" s="12">
        <v>19083</v>
      </c>
      <c r="E162" s="12">
        <v>20445.2</v>
      </c>
      <c r="F162" s="12">
        <f t="shared" si="31"/>
        <v>1362.2000000000007</v>
      </c>
      <c r="G162" s="12" t="s">
        <v>241</v>
      </c>
      <c r="H162" s="12">
        <v>19083</v>
      </c>
      <c r="I162" s="12">
        <v>19083</v>
      </c>
      <c r="J162" s="12">
        <v>19083</v>
      </c>
      <c r="K162" s="12">
        <v>19083</v>
      </c>
      <c r="L162" s="12">
        <v>19083</v>
      </c>
      <c r="M162" s="12">
        <f t="shared" si="38"/>
        <v>0</v>
      </c>
      <c r="N162" s="12"/>
      <c r="O162" s="12">
        <v>19083</v>
      </c>
      <c r="P162" s="12">
        <v>19083</v>
      </c>
      <c r="Q162" s="12">
        <v>19083</v>
      </c>
      <c r="R162" s="12">
        <v>19083</v>
      </c>
      <c r="S162" s="12">
        <f t="shared" si="39"/>
        <v>0</v>
      </c>
      <c r="T162" s="12"/>
      <c r="U162" s="20"/>
      <c r="V162" s="20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  <c r="FY162" s="14"/>
      <c r="FZ162" s="14"/>
      <c r="GA162" s="14"/>
      <c r="GB162" s="14"/>
      <c r="GC162" s="14"/>
      <c r="GD162" s="14"/>
      <c r="GE162" s="14"/>
      <c r="GF162" s="14"/>
      <c r="GG162" s="14"/>
      <c r="GH162" s="14"/>
      <c r="GI162" s="14"/>
      <c r="GJ162" s="14"/>
      <c r="GK162" s="14"/>
      <c r="GL162" s="14"/>
      <c r="GM162" s="14"/>
      <c r="GN162" s="14"/>
      <c r="GO162" s="14"/>
      <c r="GP162" s="14"/>
      <c r="GQ162" s="14"/>
      <c r="GR162" s="14"/>
      <c r="GS162" s="14"/>
      <c r="GT162" s="14"/>
      <c r="GU162" s="14"/>
      <c r="GV162" s="14"/>
      <c r="GW162" s="14"/>
      <c r="GX162" s="14"/>
      <c r="GY162" s="14"/>
      <c r="GZ162" s="14"/>
      <c r="HA162" s="14"/>
      <c r="HB162" s="14"/>
      <c r="HC162" s="14"/>
      <c r="HD162" s="14"/>
      <c r="HE162" s="14"/>
      <c r="HF162" s="14"/>
      <c r="HG162" s="14"/>
      <c r="HH162" s="14"/>
      <c r="HI162" s="14"/>
      <c r="HJ162" s="14"/>
      <c r="HK162" s="14"/>
      <c r="HL162" s="14"/>
      <c r="HM162" s="14"/>
      <c r="HN162" s="14"/>
      <c r="HO162" s="14"/>
      <c r="HP162" s="14"/>
      <c r="HQ162" s="14"/>
      <c r="HR162" s="14"/>
      <c r="HS162" s="14"/>
      <c r="HT162" s="14"/>
      <c r="HU162" s="14"/>
      <c r="HV162" s="14"/>
      <c r="HW162" s="14"/>
      <c r="HX162" s="14"/>
      <c r="HY162" s="14"/>
      <c r="HZ162" s="14"/>
      <c r="IA162" s="14"/>
      <c r="IB162" s="14"/>
      <c r="IC162" s="14"/>
      <c r="ID162" s="14"/>
      <c r="IE162" s="14"/>
      <c r="IF162" s="14"/>
      <c r="IG162" s="14"/>
      <c r="IH162" s="14"/>
      <c r="II162" s="14"/>
      <c r="IJ162" s="14"/>
      <c r="IK162" s="14"/>
      <c r="IL162" s="14"/>
      <c r="IM162" s="14"/>
      <c r="IN162" s="14"/>
      <c r="IO162" s="14"/>
      <c r="IP162" s="14"/>
      <c r="IQ162" s="14"/>
      <c r="IR162" s="14"/>
      <c r="IS162" s="14"/>
      <c r="IT162" s="14"/>
      <c r="IU162" s="14"/>
      <c r="IV162" s="14"/>
      <c r="IW162" s="14"/>
      <c r="IX162" s="14"/>
      <c r="IY162" s="14"/>
    </row>
    <row r="163" spans="1:259" s="45" customFormat="1" ht="63" x14ac:dyDescent="0.25">
      <c r="A163" s="7" t="s">
        <v>287</v>
      </c>
      <c r="B163" s="15" t="s">
        <v>288</v>
      </c>
      <c r="C163" s="12">
        <v>3000</v>
      </c>
      <c r="D163" s="12">
        <v>3000</v>
      </c>
      <c r="E163" s="12">
        <v>3000</v>
      </c>
      <c r="F163" s="12">
        <f t="shared" si="31"/>
        <v>0</v>
      </c>
      <c r="G163" s="12"/>
      <c r="H163" s="12">
        <v>3000</v>
      </c>
      <c r="I163" s="12">
        <v>3000</v>
      </c>
      <c r="J163" s="12">
        <v>3000</v>
      </c>
      <c r="K163" s="12">
        <v>3000</v>
      </c>
      <c r="L163" s="12">
        <v>3000</v>
      </c>
      <c r="M163" s="12">
        <f t="shared" si="38"/>
        <v>0</v>
      </c>
      <c r="N163" s="12"/>
      <c r="O163" s="12">
        <v>3000</v>
      </c>
      <c r="P163" s="12">
        <v>3000</v>
      </c>
      <c r="Q163" s="12">
        <v>3000</v>
      </c>
      <c r="R163" s="12">
        <v>3000</v>
      </c>
      <c r="S163" s="12">
        <f t="shared" si="39"/>
        <v>0</v>
      </c>
      <c r="T163" s="12"/>
      <c r="U163" s="20"/>
      <c r="V163" s="20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  <c r="GY163" s="14"/>
      <c r="GZ163" s="14"/>
      <c r="HA163" s="14"/>
      <c r="HB163" s="14"/>
      <c r="HC163" s="14"/>
      <c r="HD163" s="14"/>
      <c r="HE163" s="14"/>
      <c r="HF163" s="14"/>
      <c r="HG163" s="14"/>
      <c r="HH163" s="14"/>
      <c r="HI163" s="14"/>
      <c r="HJ163" s="14"/>
      <c r="HK163" s="14"/>
      <c r="HL163" s="14"/>
      <c r="HM163" s="14"/>
      <c r="HN163" s="14"/>
      <c r="HO163" s="14"/>
      <c r="HP163" s="14"/>
      <c r="HQ163" s="14"/>
      <c r="HR163" s="14"/>
      <c r="HS163" s="14"/>
      <c r="HT163" s="14"/>
      <c r="HU163" s="14"/>
      <c r="HV163" s="14"/>
      <c r="HW163" s="14"/>
      <c r="HX163" s="14"/>
      <c r="HY163" s="14"/>
      <c r="HZ163" s="14"/>
      <c r="IA163" s="14"/>
      <c r="IB163" s="14"/>
      <c r="IC163" s="14"/>
      <c r="ID163" s="14"/>
      <c r="IE163" s="14"/>
      <c r="IF163" s="14"/>
      <c r="IG163" s="14"/>
      <c r="IH163" s="14"/>
      <c r="II163" s="14"/>
      <c r="IJ163" s="14"/>
      <c r="IK163" s="14"/>
      <c r="IL163" s="14"/>
      <c r="IM163" s="14"/>
      <c r="IN163" s="14"/>
      <c r="IO163" s="14"/>
      <c r="IP163" s="14"/>
      <c r="IQ163" s="14"/>
      <c r="IR163" s="14"/>
      <c r="IS163" s="14"/>
      <c r="IT163" s="14"/>
      <c r="IU163" s="14"/>
      <c r="IV163" s="14"/>
      <c r="IW163" s="14"/>
      <c r="IX163" s="14"/>
      <c r="IY163" s="14"/>
    </row>
    <row r="164" spans="1:259" s="45" customFormat="1" ht="47.25" x14ac:dyDescent="0.25">
      <c r="A164" s="7" t="s">
        <v>287</v>
      </c>
      <c r="B164" s="19" t="s">
        <v>289</v>
      </c>
      <c r="C164" s="12">
        <v>45000</v>
      </c>
      <c r="D164" s="12">
        <v>45000</v>
      </c>
      <c r="E164" s="12">
        <v>45000</v>
      </c>
      <c r="F164" s="12">
        <f>E164-D164</f>
        <v>0</v>
      </c>
      <c r="G164" s="12"/>
      <c r="H164" s="12">
        <v>4000</v>
      </c>
      <c r="I164" s="12">
        <v>4000</v>
      </c>
      <c r="J164" s="12">
        <v>4000</v>
      </c>
      <c r="K164" s="12">
        <v>4000</v>
      </c>
      <c r="L164" s="12">
        <v>4000</v>
      </c>
      <c r="M164" s="12">
        <f t="shared" si="38"/>
        <v>0</v>
      </c>
      <c r="N164" s="12"/>
      <c r="O164" s="12">
        <v>4000</v>
      </c>
      <c r="P164" s="12">
        <v>4000</v>
      </c>
      <c r="Q164" s="12">
        <v>4000</v>
      </c>
      <c r="R164" s="12">
        <v>4000</v>
      </c>
      <c r="S164" s="12">
        <f t="shared" si="39"/>
        <v>0</v>
      </c>
      <c r="T164" s="12"/>
      <c r="U164" s="20"/>
      <c r="V164" s="20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  <c r="FJ164" s="14"/>
      <c r="FK164" s="14"/>
      <c r="FL164" s="14"/>
      <c r="FM164" s="14"/>
      <c r="FN164" s="14"/>
      <c r="FO164" s="14"/>
      <c r="FP164" s="14"/>
      <c r="FQ164" s="14"/>
      <c r="FR164" s="14"/>
      <c r="FS164" s="14"/>
      <c r="FT164" s="14"/>
      <c r="FU164" s="14"/>
      <c r="FV164" s="14"/>
      <c r="FW164" s="14"/>
      <c r="FX164" s="14"/>
      <c r="FY164" s="14"/>
      <c r="FZ164" s="14"/>
      <c r="GA164" s="14"/>
      <c r="GB164" s="14"/>
      <c r="GC164" s="14"/>
      <c r="GD164" s="14"/>
      <c r="GE164" s="14"/>
      <c r="GF164" s="14"/>
      <c r="GG164" s="14"/>
      <c r="GH164" s="14"/>
      <c r="GI164" s="14"/>
      <c r="GJ164" s="14"/>
      <c r="GK164" s="14"/>
      <c r="GL164" s="14"/>
      <c r="GM164" s="14"/>
      <c r="GN164" s="14"/>
      <c r="GO164" s="14"/>
      <c r="GP164" s="14"/>
      <c r="GQ164" s="14"/>
      <c r="GR164" s="14"/>
      <c r="GS164" s="14"/>
      <c r="GT164" s="14"/>
      <c r="GU164" s="14"/>
      <c r="GV164" s="14"/>
      <c r="GW164" s="14"/>
      <c r="GX164" s="14"/>
      <c r="GY164" s="14"/>
      <c r="GZ164" s="14"/>
      <c r="HA164" s="14"/>
      <c r="HB164" s="14"/>
      <c r="HC164" s="14"/>
      <c r="HD164" s="14"/>
      <c r="HE164" s="14"/>
      <c r="HF164" s="14"/>
      <c r="HG164" s="14"/>
      <c r="HH164" s="14"/>
      <c r="HI164" s="14"/>
      <c r="HJ164" s="14"/>
      <c r="HK164" s="14"/>
      <c r="HL164" s="14"/>
      <c r="HM164" s="14"/>
      <c r="HN164" s="14"/>
      <c r="HO164" s="14"/>
      <c r="HP164" s="14"/>
      <c r="HQ164" s="14"/>
      <c r="HR164" s="14"/>
      <c r="HS164" s="14"/>
      <c r="HT164" s="14"/>
      <c r="HU164" s="14"/>
      <c r="HV164" s="14"/>
      <c r="HW164" s="14"/>
      <c r="HX164" s="14"/>
      <c r="HY164" s="14"/>
      <c r="HZ164" s="14"/>
      <c r="IA164" s="14"/>
      <c r="IB164" s="14"/>
      <c r="IC164" s="14"/>
      <c r="ID164" s="14"/>
      <c r="IE164" s="14"/>
      <c r="IF164" s="14"/>
      <c r="IG164" s="14"/>
      <c r="IH164" s="14"/>
      <c r="II164" s="14"/>
      <c r="IJ164" s="14"/>
      <c r="IK164" s="14"/>
      <c r="IL164" s="14"/>
      <c r="IM164" s="14"/>
      <c r="IN164" s="14"/>
      <c r="IO164" s="14"/>
      <c r="IP164" s="14"/>
      <c r="IQ164" s="14"/>
      <c r="IR164" s="14"/>
      <c r="IS164" s="14"/>
      <c r="IT164" s="14"/>
      <c r="IU164" s="14"/>
      <c r="IV164" s="14"/>
      <c r="IW164" s="14"/>
      <c r="IX164" s="14"/>
      <c r="IY164" s="14"/>
    </row>
    <row r="165" spans="1:259" s="45" customFormat="1" ht="47.25" x14ac:dyDescent="0.25">
      <c r="A165" s="7" t="s">
        <v>287</v>
      </c>
      <c r="B165" s="15" t="s">
        <v>290</v>
      </c>
      <c r="C165" s="12">
        <v>1584.8</v>
      </c>
      <c r="D165" s="12">
        <v>1584.8</v>
      </c>
      <c r="E165" s="12">
        <v>1584.8</v>
      </c>
      <c r="F165" s="12">
        <f t="shared" si="31"/>
        <v>0</v>
      </c>
      <c r="G165" s="12"/>
      <c r="H165" s="12">
        <v>1584.8</v>
      </c>
      <c r="I165" s="12">
        <v>1584.8</v>
      </c>
      <c r="J165" s="12">
        <v>1584.8</v>
      </c>
      <c r="K165" s="12">
        <v>1584.8</v>
      </c>
      <c r="L165" s="12">
        <v>1584.8</v>
      </c>
      <c r="M165" s="12">
        <f t="shared" si="38"/>
        <v>0</v>
      </c>
      <c r="N165" s="12"/>
      <c r="O165" s="12">
        <v>1584.8</v>
      </c>
      <c r="P165" s="12">
        <v>1584.8</v>
      </c>
      <c r="Q165" s="12">
        <v>1584.8</v>
      </c>
      <c r="R165" s="12">
        <v>1584.8</v>
      </c>
      <c r="S165" s="12">
        <f t="shared" si="39"/>
        <v>0</v>
      </c>
      <c r="T165" s="12"/>
      <c r="U165" s="20"/>
      <c r="V165" s="20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  <c r="FY165" s="14"/>
      <c r="FZ165" s="14"/>
      <c r="GA165" s="14"/>
      <c r="GB165" s="14"/>
      <c r="GC165" s="14"/>
      <c r="GD165" s="14"/>
      <c r="GE165" s="14"/>
      <c r="GF165" s="14"/>
      <c r="GG165" s="14"/>
      <c r="GH165" s="14"/>
      <c r="GI165" s="14"/>
      <c r="GJ165" s="14"/>
      <c r="GK165" s="14"/>
      <c r="GL165" s="14"/>
      <c r="GM165" s="14"/>
      <c r="GN165" s="14"/>
      <c r="GO165" s="14"/>
      <c r="GP165" s="14"/>
      <c r="GQ165" s="14"/>
      <c r="GR165" s="14"/>
      <c r="GS165" s="14"/>
      <c r="GT165" s="14"/>
      <c r="GU165" s="14"/>
      <c r="GV165" s="14"/>
      <c r="GW165" s="14"/>
      <c r="GX165" s="14"/>
      <c r="GY165" s="14"/>
      <c r="GZ165" s="14"/>
      <c r="HA165" s="14"/>
      <c r="HB165" s="14"/>
      <c r="HC165" s="14"/>
      <c r="HD165" s="14"/>
      <c r="HE165" s="14"/>
      <c r="HF165" s="14"/>
      <c r="HG165" s="14"/>
      <c r="HH165" s="14"/>
      <c r="HI165" s="14"/>
      <c r="HJ165" s="14"/>
      <c r="HK165" s="14"/>
      <c r="HL165" s="14"/>
      <c r="HM165" s="14"/>
      <c r="HN165" s="14"/>
      <c r="HO165" s="14"/>
      <c r="HP165" s="14"/>
      <c r="HQ165" s="14"/>
      <c r="HR165" s="14"/>
      <c r="HS165" s="14"/>
      <c r="HT165" s="14"/>
      <c r="HU165" s="14"/>
      <c r="HV165" s="14"/>
      <c r="HW165" s="14"/>
      <c r="HX165" s="14"/>
      <c r="HY165" s="14"/>
      <c r="HZ165" s="14"/>
      <c r="IA165" s="14"/>
      <c r="IB165" s="14"/>
      <c r="IC165" s="14"/>
      <c r="ID165" s="14"/>
      <c r="IE165" s="14"/>
      <c r="IF165" s="14"/>
      <c r="IG165" s="14"/>
      <c r="IH165" s="14"/>
      <c r="II165" s="14"/>
      <c r="IJ165" s="14"/>
      <c r="IK165" s="14"/>
      <c r="IL165" s="14"/>
      <c r="IM165" s="14"/>
      <c r="IN165" s="14"/>
      <c r="IO165" s="14"/>
      <c r="IP165" s="14"/>
      <c r="IQ165" s="14"/>
      <c r="IR165" s="14"/>
      <c r="IS165" s="14"/>
      <c r="IT165" s="14"/>
      <c r="IU165" s="14"/>
      <c r="IV165" s="14"/>
      <c r="IW165" s="14"/>
      <c r="IX165" s="14"/>
      <c r="IY165" s="14"/>
    </row>
    <row r="166" spans="1:259" s="45" customFormat="1" ht="63" x14ac:dyDescent="0.25">
      <c r="A166" s="7" t="s">
        <v>287</v>
      </c>
      <c r="B166" s="19" t="s">
        <v>291</v>
      </c>
      <c r="C166" s="12">
        <v>880.5</v>
      </c>
      <c r="D166" s="12">
        <v>880.5</v>
      </c>
      <c r="E166" s="12">
        <v>880.5</v>
      </c>
      <c r="F166" s="12">
        <f>E166-D166</f>
        <v>0</v>
      </c>
      <c r="G166" s="12"/>
      <c r="H166" s="12">
        <v>880.5</v>
      </c>
      <c r="I166" s="12">
        <v>880.5</v>
      </c>
      <c r="J166" s="12">
        <v>880.5</v>
      </c>
      <c r="K166" s="12">
        <v>880.5</v>
      </c>
      <c r="L166" s="12">
        <v>880.5</v>
      </c>
      <c r="M166" s="12">
        <f t="shared" si="38"/>
        <v>0</v>
      </c>
      <c r="N166" s="12"/>
      <c r="O166" s="12">
        <v>880.5</v>
      </c>
      <c r="P166" s="12">
        <v>880.5</v>
      </c>
      <c r="Q166" s="12">
        <v>880.5</v>
      </c>
      <c r="R166" s="12">
        <v>880.5</v>
      </c>
      <c r="S166" s="12">
        <f t="shared" si="39"/>
        <v>0</v>
      </c>
      <c r="T166" s="12"/>
      <c r="U166" s="20"/>
      <c r="V166" s="20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  <c r="GW166" s="14"/>
      <c r="GX166" s="14"/>
      <c r="GY166" s="14"/>
      <c r="GZ166" s="14"/>
      <c r="HA166" s="14"/>
      <c r="HB166" s="14"/>
      <c r="HC166" s="14"/>
      <c r="HD166" s="14"/>
      <c r="HE166" s="14"/>
      <c r="HF166" s="14"/>
      <c r="HG166" s="14"/>
      <c r="HH166" s="14"/>
      <c r="HI166" s="14"/>
      <c r="HJ166" s="14"/>
      <c r="HK166" s="14"/>
      <c r="HL166" s="14"/>
      <c r="HM166" s="14"/>
      <c r="HN166" s="14"/>
      <c r="HO166" s="14"/>
      <c r="HP166" s="14"/>
      <c r="HQ166" s="14"/>
      <c r="HR166" s="14"/>
      <c r="HS166" s="14"/>
      <c r="HT166" s="14"/>
      <c r="HU166" s="14"/>
      <c r="HV166" s="14"/>
      <c r="HW166" s="14"/>
      <c r="HX166" s="14"/>
      <c r="HY166" s="14"/>
      <c r="HZ166" s="14"/>
      <c r="IA166" s="14"/>
      <c r="IB166" s="14"/>
      <c r="IC166" s="14"/>
      <c r="ID166" s="14"/>
      <c r="IE166" s="14"/>
      <c r="IF166" s="14"/>
      <c r="IG166" s="14"/>
      <c r="IH166" s="14"/>
      <c r="II166" s="14"/>
      <c r="IJ166" s="14"/>
      <c r="IK166" s="14"/>
      <c r="IL166" s="14"/>
      <c r="IM166" s="14"/>
      <c r="IN166" s="14"/>
      <c r="IO166" s="14"/>
      <c r="IP166" s="14"/>
      <c r="IQ166" s="14"/>
      <c r="IR166" s="14"/>
      <c r="IS166" s="14"/>
      <c r="IT166" s="14"/>
      <c r="IU166" s="14"/>
      <c r="IV166" s="14"/>
      <c r="IW166" s="14"/>
      <c r="IX166" s="14"/>
      <c r="IY166" s="14"/>
    </row>
    <row r="167" spans="1:259" s="45" customFormat="1" ht="47.25" x14ac:dyDescent="0.25">
      <c r="A167" s="7" t="s">
        <v>287</v>
      </c>
      <c r="B167" s="15" t="s">
        <v>292</v>
      </c>
      <c r="C167" s="12">
        <v>2027.8</v>
      </c>
      <c r="D167" s="12">
        <v>2027.8</v>
      </c>
      <c r="E167" s="12">
        <v>2027.8</v>
      </c>
      <c r="F167" s="12">
        <f t="shared" si="31"/>
        <v>0</v>
      </c>
      <c r="G167" s="12"/>
      <c r="H167" s="12">
        <v>2142.5</v>
      </c>
      <c r="I167" s="12">
        <v>2027.8</v>
      </c>
      <c r="J167" s="12">
        <v>2027.8</v>
      </c>
      <c r="K167" s="12">
        <v>2027.8</v>
      </c>
      <c r="L167" s="12">
        <v>2027.8</v>
      </c>
      <c r="M167" s="12">
        <f t="shared" si="38"/>
        <v>0</v>
      </c>
      <c r="N167" s="12"/>
      <c r="O167" s="12">
        <v>2142.5</v>
      </c>
      <c r="P167" s="12">
        <v>2030.1</v>
      </c>
      <c r="Q167" s="12">
        <v>2030.1</v>
      </c>
      <c r="R167" s="12">
        <v>2030.1</v>
      </c>
      <c r="S167" s="12">
        <f t="shared" si="39"/>
        <v>0</v>
      </c>
      <c r="T167" s="12"/>
      <c r="U167" s="20"/>
      <c r="V167" s="20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  <c r="HV167" s="14"/>
      <c r="HW167" s="14"/>
      <c r="HX167" s="14"/>
      <c r="HY167" s="14"/>
      <c r="HZ167" s="14"/>
      <c r="IA167" s="14"/>
      <c r="IB167" s="14"/>
      <c r="IC167" s="14"/>
      <c r="ID167" s="14"/>
      <c r="IE167" s="14"/>
      <c r="IF167" s="14"/>
      <c r="IG167" s="14"/>
      <c r="IH167" s="14"/>
      <c r="II167" s="14"/>
      <c r="IJ167" s="14"/>
      <c r="IK167" s="14"/>
      <c r="IL167" s="14"/>
      <c r="IM167" s="14"/>
      <c r="IN167" s="14"/>
      <c r="IO167" s="14"/>
      <c r="IP167" s="14"/>
      <c r="IQ167" s="14"/>
      <c r="IR167" s="14"/>
      <c r="IS167" s="14"/>
      <c r="IT167" s="14"/>
      <c r="IU167" s="14"/>
      <c r="IV167" s="14"/>
      <c r="IW167" s="14"/>
      <c r="IX167" s="14"/>
      <c r="IY167" s="14"/>
    </row>
    <row r="168" spans="1:259" s="45" customFormat="1" ht="63" x14ac:dyDescent="0.25">
      <c r="A168" s="7" t="s">
        <v>287</v>
      </c>
      <c r="B168" s="15" t="s">
        <v>293</v>
      </c>
      <c r="C168" s="12">
        <v>1126.9000000000001</v>
      </c>
      <c r="D168" s="12">
        <v>1126.9000000000001</v>
      </c>
      <c r="E168" s="12">
        <v>1126.9000000000001</v>
      </c>
      <c r="F168" s="12">
        <f t="shared" ref="F168:F169" si="40">E168-D168</f>
        <v>0</v>
      </c>
      <c r="G168" s="12"/>
      <c r="H168" s="12">
        <v>1126.9000000000001</v>
      </c>
      <c r="I168" s="12">
        <v>1126.9000000000001</v>
      </c>
      <c r="J168" s="12">
        <v>1126.9000000000001</v>
      </c>
      <c r="K168" s="12">
        <v>1126.9000000000001</v>
      </c>
      <c r="L168" s="12">
        <v>1126.9000000000001</v>
      </c>
      <c r="M168" s="12">
        <f t="shared" si="38"/>
        <v>0</v>
      </c>
      <c r="N168" s="12"/>
      <c r="O168" s="12">
        <v>1126.9000000000001</v>
      </c>
      <c r="P168" s="12">
        <v>1126.9000000000001</v>
      </c>
      <c r="Q168" s="12">
        <v>1126.9000000000001</v>
      </c>
      <c r="R168" s="12">
        <v>1126.9000000000001</v>
      </c>
      <c r="S168" s="12">
        <f t="shared" si="39"/>
        <v>0</v>
      </c>
      <c r="T168" s="12"/>
      <c r="U168" s="20"/>
      <c r="V168" s="20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  <c r="HV168" s="14"/>
      <c r="HW168" s="14"/>
      <c r="HX168" s="14"/>
      <c r="HY168" s="14"/>
      <c r="HZ168" s="14"/>
      <c r="IA168" s="14"/>
      <c r="IB168" s="14"/>
      <c r="IC168" s="14"/>
      <c r="ID168" s="14"/>
      <c r="IE168" s="14"/>
      <c r="IF168" s="14"/>
      <c r="IG168" s="14"/>
      <c r="IH168" s="14"/>
      <c r="II168" s="14"/>
      <c r="IJ168" s="14"/>
      <c r="IK168" s="14"/>
      <c r="IL168" s="14"/>
      <c r="IM168" s="14"/>
      <c r="IN168" s="14"/>
      <c r="IO168" s="14"/>
      <c r="IP168" s="14"/>
      <c r="IQ168" s="14"/>
      <c r="IR168" s="14"/>
      <c r="IS168" s="14"/>
      <c r="IT168" s="14"/>
      <c r="IU168" s="14"/>
      <c r="IV168" s="14"/>
      <c r="IW168" s="14"/>
      <c r="IX168" s="14"/>
      <c r="IY168" s="14"/>
    </row>
    <row r="169" spans="1:259" s="45" customFormat="1" ht="63" x14ac:dyDescent="0.25">
      <c r="A169" s="7" t="s">
        <v>287</v>
      </c>
      <c r="B169" s="19" t="s">
        <v>244</v>
      </c>
      <c r="C169" s="12">
        <v>5371</v>
      </c>
      <c r="D169" s="12">
        <v>0</v>
      </c>
      <c r="E169" s="12">
        <v>0</v>
      </c>
      <c r="F169" s="12">
        <f t="shared" si="40"/>
        <v>0</v>
      </c>
      <c r="G169" s="12"/>
      <c r="H169" s="12">
        <v>5371</v>
      </c>
      <c r="I169" s="12">
        <v>5371</v>
      </c>
      <c r="J169" s="12">
        <v>5371</v>
      </c>
      <c r="K169" s="12">
        <v>0</v>
      </c>
      <c r="L169" s="12">
        <v>0</v>
      </c>
      <c r="M169" s="12">
        <f t="shared" si="38"/>
        <v>0</v>
      </c>
      <c r="N169" s="12"/>
      <c r="O169" s="12">
        <v>5371</v>
      </c>
      <c r="P169" s="12">
        <v>5371</v>
      </c>
      <c r="Q169" s="12">
        <v>0</v>
      </c>
      <c r="R169" s="12">
        <v>0</v>
      </c>
      <c r="S169" s="12">
        <f t="shared" si="39"/>
        <v>0</v>
      </c>
      <c r="T169" s="12"/>
      <c r="U169" s="20"/>
      <c r="V169" s="20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  <c r="GW169" s="14"/>
      <c r="GX169" s="14"/>
      <c r="GY169" s="14"/>
      <c r="GZ169" s="14"/>
      <c r="HA169" s="14"/>
      <c r="HB169" s="14"/>
      <c r="HC169" s="14"/>
      <c r="HD169" s="14"/>
      <c r="HE169" s="14"/>
      <c r="HF169" s="14"/>
      <c r="HG169" s="14"/>
      <c r="HH169" s="14"/>
      <c r="HI169" s="14"/>
      <c r="HJ169" s="14"/>
      <c r="HK169" s="14"/>
      <c r="HL169" s="14"/>
      <c r="HM169" s="14"/>
      <c r="HN169" s="14"/>
      <c r="HO169" s="14"/>
      <c r="HP169" s="14"/>
      <c r="HQ169" s="14"/>
      <c r="HR169" s="14"/>
      <c r="HS169" s="14"/>
      <c r="HT169" s="14"/>
      <c r="HU169" s="14"/>
      <c r="HV169" s="14"/>
      <c r="HW169" s="14"/>
      <c r="HX169" s="14"/>
      <c r="HY169" s="14"/>
      <c r="HZ169" s="14"/>
      <c r="IA169" s="14"/>
      <c r="IB169" s="14"/>
      <c r="IC169" s="14"/>
      <c r="ID169" s="14"/>
      <c r="IE169" s="14"/>
      <c r="IF169" s="14"/>
      <c r="IG169" s="14"/>
      <c r="IH169" s="14"/>
      <c r="II169" s="14"/>
      <c r="IJ169" s="14"/>
      <c r="IK169" s="14"/>
      <c r="IL169" s="14"/>
      <c r="IM169" s="14"/>
      <c r="IN169" s="14"/>
      <c r="IO169" s="14"/>
      <c r="IP169" s="14"/>
      <c r="IQ169" s="14"/>
      <c r="IR169" s="14"/>
      <c r="IS169" s="14"/>
      <c r="IT169" s="14"/>
      <c r="IU169" s="14"/>
      <c r="IV169" s="14"/>
      <c r="IW169" s="14"/>
      <c r="IX169" s="14"/>
      <c r="IY169" s="14"/>
    </row>
    <row r="170" spans="1:259" ht="94.5" x14ac:dyDescent="0.25">
      <c r="A170" s="52" t="s">
        <v>294</v>
      </c>
      <c r="B170" s="19" t="s">
        <v>295</v>
      </c>
      <c r="C170" s="12">
        <v>2822.8</v>
      </c>
      <c r="D170" s="12">
        <v>2822.8</v>
      </c>
      <c r="E170" s="12">
        <v>0</v>
      </c>
      <c r="F170" s="12">
        <f>E170-D170</f>
        <v>-2822.8</v>
      </c>
      <c r="G170" s="12" t="s">
        <v>241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f t="shared" si="38"/>
        <v>0</v>
      </c>
      <c r="N170" s="12"/>
      <c r="O170" s="12">
        <v>0</v>
      </c>
      <c r="P170" s="12">
        <v>0</v>
      </c>
      <c r="Q170" s="12">
        <v>1125.5999999999999</v>
      </c>
      <c r="R170" s="12">
        <v>1125.5999999999999</v>
      </c>
      <c r="S170" s="12">
        <f t="shared" si="39"/>
        <v>0</v>
      </c>
      <c r="T170" s="12"/>
      <c r="U170" s="20"/>
      <c r="V170" s="20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  <c r="FJ170" s="14"/>
      <c r="FK170" s="14"/>
      <c r="FL170" s="14"/>
      <c r="FM170" s="14"/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  <c r="GH170" s="14"/>
      <c r="GI170" s="14"/>
      <c r="GJ170" s="14"/>
      <c r="GK170" s="14"/>
      <c r="GL170" s="14"/>
      <c r="GM170" s="14"/>
      <c r="GN170" s="14"/>
      <c r="GO170" s="14"/>
      <c r="GP170" s="14"/>
      <c r="GQ170" s="14"/>
      <c r="GR170" s="14"/>
      <c r="GS170" s="14"/>
      <c r="GT170" s="14"/>
      <c r="GU170" s="14"/>
      <c r="GV170" s="14"/>
      <c r="GW170" s="14"/>
      <c r="GX170" s="14"/>
      <c r="GY170" s="14"/>
      <c r="GZ170" s="14"/>
      <c r="HA170" s="14"/>
      <c r="HB170" s="14"/>
      <c r="HC170" s="14"/>
      <c r="HD170" s="14"/>
      <c r="HE170" s="14"/>
      <c r="HF170" s="14"/>
      <c r="HG170" s="14"/>
      <c r="HH170" s="14"/>
      <c r="HI170" s="14"/>
      <c r="HJ170" s="14"/>
      <c r="HK170" s="14"/>
      <c r="HL170" s="14"/>
      <c r="HM170" s="14"/>
      <c r="HN170" s="14"/>
      <c r="HO170" s="14"/>
      <c r="HP170" s="14"/>
      <c r="HQ170" s="14"/>
      <c r="HR170" s="14"/>
      <c r="HS170" s="14"/>
      <c r="HT170" s="14"/>
      <c r="HU170" s="14"/>
      <c r="HV170" s="14"/>
      <c r="HW170" s="14"/>
      <c r="HX170" s="14"/>
      <c r="HY170" s="14"/>
      <c r="HZ170" s="14"/>
      <c r="IA170" s="14"/>
      <c r="IB170" s="14"/>
      <c r="IC170" s="14"/>
      <c r="ID170" s="14"/>
      <c r="IE170" s="14"/>
      <c r="IF170" s="14"/>
      <c r="IG170" s="14"/>
      <c r="IH170" s="14"/>
      <c r="II170" s="14"/>
      <c r="IJ170" s="14"/>
      <c r="IK170" s="14"/>
      <c r="IL170" s="14"/>
      <c r="IM170" s="14"/>
      <c r="IN170" s="14"/>
      <c r="IO170" s="14"/>
      <c r="IP170" s="14"/>
      <c r="IQ170" s="14"/>
      <c r="IR170" s="14"/>
      <c r="IS170" s="14"/>
      <c r="IT170" s="14"/>
      <c r="IU170" s="14"/>
      <c r="IV170" s="14"/>
      <c r="IW170" s="14"/>
      <c r="IX170" s="14"/>
      <c r="IY170" s="14"/>
    </row>
    <row r="171" spans="1:259" s="45" customFormat="1" ht="31.5" x14ac:dyDescent="0.25">
      <c r="A171" s="52" t="s">
        <v>294</v>
      </c>
      <c r="B171" s="19" t="s">
        <v>296</v>
      </c>
      <c r="C171" s="12">
        <v>21253.1</v>
      </c>
      <c r="D171" s="12">
        <v>21253.1</v>
      </c>
      <c r="E171" s="12">
        <v>21253.1</v>
      </c>
      <c r="F171" s="12">
        <f t="shared" ref="F171:F240" si="41">E171-D171</f>
        <v>0</v>
      </c>
      <c r="G171" s="12"/>
      <c r="H171" s="12">
        <v>21253.1</v>
      </c>
      <c r="I171" s="12">
        <v>21253.1</v>
      </c>
      <c r="J171" s="12">
        <v>21253.1</v>
      </c>
      <c r="K171" s="12">
        <v>21253.1</v>
      </c>
      <c r="L171" s="12">
        <v>21253.1</v>
      </c>
      <c r="M171" s="12">
        <f t="shared" si="38"/>
        <v>0</v>
      </c>
      <c r="N171" s="12"/>
      <c r="O171" s="12">
        <v>21253.1</v>
      </c>
      <c r="P171" s="12">
        <v>21253.1</v>
      </c>
      <c r="Q171" s="12">
        <v>21253.1</v>
      </c>
      <c r="R171" s="12">
        <v>21253.1</v>
      </c>
      <c r="S171" s="12">
        <f t="shared" si="39"/>
        <v>0</v>
      </c>
      <c r="T171" s="12"/>
      <c r="U171" s="20"/>
      <c r="V171" s="20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  <c r="HV171" s="14"/>
      <c r="HW171" s="14"/>
      <c r="HX171" s="14"/>
      <c r="HY171" s="14"/>
      <c r="HZ171" s="14"/>
      <c r="IA171" s="14"/>
      <c r="IB171" s="14"/>
      <c r="IC171" s="14"/>
      <c r="ID171" s="14"/>
      <c r="IE171" s="14"/>
      <c r="IF171" s="14"/>
      <c r="IG171" s="14"/>
      <c r="IH171" s="14"/>
      <c r="II171" s="14"/>
      <c r="IJ171" s="14"/>
      <c r="IK171" s="14"/>
      <c r="IL171" s="14"/>
      <c r="IM171" s="14"/>
      <c r="IN171" s="14"/>
      <c r="IO171" s="14"/>
      <c r="IP171" s="14"/>
      <c r="IQ171" s="14"/>
      <c r="IR171" s="14"/>
      <c r="IS171" s="14"/>
      <c r="IT171" s="14"/>
      <c r="IU171" s="14"/>
      <c r="IV171" s="14"/>
      <c r="IW171" s="14"/>
      <c r="IX171" s="14"/>
      <c r="IY171" s="14"/>
    </row>
    <row r="172" spans="1:259" s="18" customFormat="1" ht="63" x14ac:dyDescent="0.25">
      <c r="A172" s="52" t="s">
        <v>294</v>
      </c>
      <c r="B172" s="19" t="s">
        <v>297</v>
      </c>
      <c r="C172" s="12">
        <v>3148.1</v>
      </c>
      <c r="D172" s="12">
        <v>3148.1</v>
      </c>
      <c r="E172" s="12">
        <v>2363</v>
      </c>
      <c r="F172" s="12">
        <f>E172-D172</f>
        <v>-785.09999999999991</v>
      </c>
      <c r="G172" s="12" t="s">
        <v>241</v>
      </c>
      <c r="H172" s="12">
        <v>3148.1</v>
      </c>
      <c r="I172" s="12">
        <v>3148.1</v>
      </c>
      <c r="J172" s="12">
        <v>3148.1</v>
      </c>
      <c r="K172" s="12">
        <v>3148.1</v>
      </c>
      <c r="L172" s="12">
        <v>3148.1</v>
      </c>
      <c r="M172" s="12">
        <f t="shared" si="38"/>
        <v>0</v>
      </c>
      <c r="N172" s="12"/>
      <c r="O172" s="12">
        <v>3148.1</v>
      </c>
      <c r="P172" s="12">
        <v>3148.1</v>
      </c>
      <c r="Q172" s="12">
        <v>3148.1</v>
      </c>
      <c r="R172" s="12">
        <v>3148.1</v>
      </c>
      <c r="S172" s="12">
        <f t="shared" si="39"/>
        <v>0</v>
      </c>
      <c r="T172" s="12"/>
      <c r="U172" s="20"/>
      <c r="V172" s="20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  <c r="GH172" s="14"/>
      <c r="GI172" s="14"/>
      <c r="GJ172" s="14"/>
      <c r="GK172" s="14"/>
      <c r="GL172" s="14"/>
      <c r="GM172" s="14"/>
      <c r="GN172" s="14"/>
      <c r="GO172" s="14"/>
      <c r="GP172" s="14"/>
      <c r="GQ172" s="14"/>
      <c r="GR172" s="14"/>
      <c r="GS172" s="14"/>
      <c r="GT172" s="14"/>
      <c r="GU172" s="14"/>
      <c r="GV172" s="14"/>
      <c r="GW172" s="14"/>
      <c r="GX172" s="14"/>
      <c r="GY172" s="14"/>
      <c r="GZ172" s="14"/>
      <c r="HA172" s="14"/>
      <c r="HB172" s="14"/>
      <c r="HC172" s="14"/>
      <c r="HD172" s="14"/>
      <c r="HE172" s="14"/>
      <c r="HF172" s="14"/>
      <c r="HG172" s="14"/>
      <c r="HH172" s="14"/>
      <c r="HI172" s="14"/>
      <c r="HJ172" s="14"/>
      <c r="HK172" s="14"/>
      <c r="HL172" s="14"/>
      <c r="HM172" s="14"/>
      <c r="HN172" s="14"/>
      <c r="HO172" s="14"/>
      <c r="HP172" s="14"/>
      <c r="HQ172" s="14"/>
      <c r="HR172" s="14"/>
      <c r="HS172" s="14"/>
      <c r="HT172" s="14"/>
      <c r="HU172" s="14"/>
      <c r="HV172" s="14"/>
      <c r="HW172" s="14"/>
      <c r="HX172" s="14"/>
      <c r="HY172" s="14"/>
      <c r="HZ172" s="14"/>
      <c r="IA172" s="14"/>
      <c r="IB172" s="14"/>
      <c r="IC172" s="14"/>
      <c r="ID172" s="14"/>
      <c r="IE172" s="14"/>
      <c r="IF172" s="14"/>
      <c r="IG172" s="14"/>
      <c r="IH172" s="14"/>
      <c r="II172" s="14"/>
      <c r="IJ172" s="14"/>
      <c r="IK172" s="14"/>
      <c r="IL172" s="14"/>
      <c r="IM172" s="14"/>
      <c r="IN172" s="14"/>
      <c r="IO172" s="14"/>
      <c r="IP172" s="14"/>
      <c r="IQ172" s="14"/>
      <c r="IR172" s="14"/>
      <c r="IS172" s="14"/>
      <c r="IT172" s="14"/>
      <c r="IU172" s="14"/>
      <c r="IV172" s="14"/>
      <c r="IW172" s="14"/>
      <c r="IX172" s="14"/>
      <c r="IY172" s="14"/>
    </row>
    <row r="173" spans="1:259" ht="31.5" x14ac:dyDescent="0.25">
      <c r="A173" s="53" t="s">
        <v>294</v>
      </c>
      <c r="B173" s="54" t="s">
        <v>298</v>
      </c>
      <c r="C173" s="55">
        <v>1800</v>
      </c>
      <c r="D173" s="55">
        <v>1800</v>
      </c>
      <c r="E173" s="12">
        <v>1800</v>
      </c>
      <c r="F173" s="12">
        <f>E173-D173</f>
        <v>0</v>
      </c>
      <c r="G173" s="55"/>
      <c r="H173" s="55">
        <v>3339.1</v>
      </c>
      <c r="I173" s="55">
        <v>3339.1</v>
      </c>
      <c r="J173" s="55">
        <v>3339.1</v>
      </c>
      <c r="K173" s="55">
        <v>3339.1</v>
      </c>
      <c r="L173" s="55">
        <v>3339.1</v>
      </c>
      <c r="M173" s="12">
        <f t="shared" si="38"/>
        <v>0</v>
      </c>
      <c r="N173" s="55"/>
      <c r="O173" s="55">
        <v>3297.5</v>
      </c>
      <c r="P173" s="55">
        <v>3297.5</v>
      </c>
      <c r="Q173" s="55">
        <v>3297.5</v>
      </c>
      <c r="R173" s="55">
        <v>3297.5</v>
      </c>
      <c r="S173" s="12">
        <f t="shared" si="39"/>
        <v>0</v>
      </c>
      <c r="T173" s="55"/>
      <c r="U173" s="20"/>
      <c r="V173" s="20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4"/>
      <c r="FT173" s="14"/>
      <c r="FU173" s="14"/>
      <c r="FV173" s="14"/>
      <c r="FW173" s="14"/>
      <c r="FX173" s="14"/>
      <c r="FY173" s="14"/>
      <c r="FZ173" s="14"/>
      <c r="GA173" s="14"/>
      <c r="GB173" s="14"/>
      <c r="GC173" s="14"/>
      <c r="GD173" s="14"/>
      <c r="GE173" s="14"/>
      <c r="GF173" s="14"/>
      <c r="GG173" s="14"/>
      <c r="GH173" s="14"/>
      <c r="GI173" s="14"/>
      <c r="GJ173" s="14"/>
      <c r="GK173" s="14"/>
      <c r="GL173" s="14"/>
      <c r="GM173" s="14"/>
      <c r="GN173" s="14"/>
      <c r="GO173" s="14"/>
      <c r="GP173" s="14"/>
      <c r="GQ173" s="14"/>
      <c r="GR173" s="14"/>
      <c r="GS173" s="14"/>
      <c r="GT173" s="14"/>
      <c r="GU173" s="14"/>
      <c r="GV173" s="14"/>
      <c r="GW173" s="14"/>
      <c r="GX173" s="14"/>
      <c r="GY173" s="14"/>
      <c r="GZ173" s="14"/>
      <c r="HA173" s="14"/>
      <c r="HB173" s="14"/>
      <c r="HC173" s="14"/>
      <c r="HD173" s="14"/>
      <c r="HE173" s="14"/>
      <c r="HF173" s="14"/>
      <c r="HG173" s="14"/>
      <c r="HH173" s="14"/>
      <c r="HI173" s="14"/>
      <c r="HJ173" s="14"/>
      <c r="HK173" s="14"/>
      <c r="HL173" s="14"/>
      <c r="HM173" s="14"/>
      <c r="HN173" s="14"/>
      <c r="HO173" s="14"/>
      <c r="HP173" s="14"/>
      <c r="HQ173" s="14"/>
      <c r="HR173" s="14"/>
      <c r="HS173" s="14"/>
      <c r="HT173" s="14"/>
      <c r="HU173" s="14"/>
      <c r="HV173" s="14"/>
      <c r="HW173" s="14"/>
      <c r="HX173" s="14"/>
      <c r="HY173" s="14"/>
      <c r="HZ173" s="14"/>
      <c r="IA173" s="14"/>
      <c r="IB173" s="14"/>
      <c r="IC173" s="14"/>
      <c r="ID173" s="14"/>
      <c r="IE173" s="14"/>
      <c r="IF173" s="14"/>
      <c r="IG173" s="14"/>
      <c r="IH173" s="14"/>
      <c r="II173" s="14"/>
      <c r="IJ173" s="14"/>
      <c r="IK173" s="14"/>
      <c r="IL173" s="14"/>
      <c r="IM173" s="14"/>
      <c r="IN173" s="14"/>
      <c r="IO173" s="14"/>
      <c r="IP173" s="14"/>
      <c r="IQ173" s="14"/>
      <c r="IR173" s="14"/>
      <c r="IS173" s="14"/>
      <c r="IT173" s="14"/>
      <c r="IU173" s="14"/>
      <c r="IV173" s="14"/>
      <c r="IW173" s="14"/>
      <c r="IX173" s="14"/>
      <c r="IY173" s="14"/>
    </row>
    <row r="174" spans="1:259" ht="63" x14ac:dyDescent="0.25">
      <c r="A174" s="52" t="s">
        <v>294</v>
      </c>
      <c r="B174" s="19" t="s">
        <v>299</v>
      </c>
      <c r="C174" s="12">
        <v>0</v>
      </c>
      <c r="D174" s="12">
        <v>0</v>
      </c>
      <c r="E174" s="12">
        <v>9460.7999999999993</v>
      </c>
      <c r="F174" s="12">
        <f t="shared" ref="F174" si="42">E174-D174</f>
        <v>9460.7999999999993</v>
      </c>
      <c r="G174" s="12" t="s">
        <v>241</v>
      </c>
      <c r="H174" s="12"/>
      <c r="I174" s="12"/>
      <c r="J174" s="56"/>
      <c r="K174" s="56"/>
      <c r="L174" s="56"/>
      <c r="M174" s="12">
        <f t="shared" si="38"/>
        <v>0</v>
      </c>
      <c r="N174" s="56"/>
      <c r="O174" s="56"/>
      <c r="P174" s="56"/>
      <c r="Q174" s="56"/>
      <c r="R174" s="56"/>
      <c r="S174" s="12">
        <f t="shared" si="39"/>
        <v>0</v>
      </c>
      <c r="T174" s="12"/>
      <c r="U174" s="20"/>
      <c r="V174" s="20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  <c r="FY174" s="14"/>
      <c r="FZ174" s="14"/>
      <c r="GA174" s="14"/>
      <c r="GB174" s="14"/>
      <c r="GC174" s="14"/>
      <c r="GD174" s="14"/>
      <c r="GE174" s="14"/>
      <c r="GF174" s="14"/>
      <c r="GG174" s="14"/>
      <c r="GH174" s="14"/>
      <c r="GI174" s="14"/>
      <c r="GJ174" s="14"/>
      <c r="GK174" s="14"/>
      <c r="GL174" s="14"/>
      <c r="GM174" s="14"/>
      <c r="GN174" s="14"/>
      <c r="GO174" s="14"/>
      <c r="GP174" s="14"/>
      <c r="GQ174" s="14"/>
      <c r="GR174" s="14"/>
      <c r="GS174" s="14"/>
      <c r="GT174" s="14"/>
      <c r="GU174" s="14"/>
      <c r="GV174" s="14"/>
      <c r="GW174" s="14"/>
      <c r="GX174" s="14"/>
      <c r="GY174" s="14"/>
      <c r="GZ174" s="14"/>
      <c r="HA174" s="14"/>
      <c r="HB174" s="14"/>
      <c r="HC174" s="14"/>
      <c r="HD174" s="14"/>
      <c r="HE174" s="14"/>
      <c r="HF174" s="14"/>
      <c r="HG174" s="14"/>
      <c r="HH174" s="14"/>
      <c r="HI174" s="14"/>
      <c r="HJ174" s="14"/>
      <c r="HK174" s="14"/>
      <c r="HL174" s="14"/>
      <c r="HM174" s="14"/>
      <c r="HN174" s="14"/>
      <c r="HO174" s="14"/>
      <c r="HP174" s="14"/>
      <c r="HQ174" s="14"/>
      <c r="HR174" s="14"/>
      <c r="HS174" s="14"/>
      <c r="HT174" s="14"/>
      <c r="HU174" s="14"/>
      <c r="HV174" s="14"/>
      <c r="HW174" s="14"/>
      <c r="HX174" s="14"/>
      <c r="HY174" s="14"/>
      <c r="HZ174" s="14"/>
      <c r="IA174" s="14"/>
      <c r="IB174" s="14"/>
      <c r="IC174" s="14"/>
      <c r="ID174" s="14"/>
      <c r="IE174" s="14"/>
      <c r="IF174" s="14"/>
      <c r="IG174" s="14"/>
      <c r="IH174" s="14"/>
      <c r="II174" s="14"/>
      <c r="IJ174" s="14"/>
      <c r="IK174" s="14"/>
      <c r="IL174" s="14"/>
      <c r="IM174" s="14"/>
      <c r="IN174" s="14"/>
      <c r="IO174" s="14"/>
      <c r="IP174" s="14"/>
      <c r="IQ174" s="14"/>
      <c r="IR174" s="14"/>
      <c r="IS174" s="14"/>
      <c r="IT174" s="14"/>
      <c r="IU174" s="14"/>
      <c r="IV174" s="14"/>
      <c r="IW174" s="14"/>
      <c r="IX174" s="14"/>
      <c r="IY174" s="14"/>
    </row>
    <row r="175" spans="1:259" s="18" customFormat="1" ht="63" x14ac:dyDescent="0.25">
      <c r="A175" s="53" t="s">
        <v>294</v>
      </c>
      <c r="B175" s="54" t="s">
        <v>300</v>
      </c>
      <c r="C175" s="12">
        <v>12805.7</v>
      </c>
      <c r="D175" s="12">
        <v>12805.7</v>
      </c>
      <c r="E175" s="12">
        <v>12805.7</v>
      </c>
      <c r="F175" s="12">
        <f>E175-D175</f>
        <v>0</v>
      </c>
      <c r="G175" s="12"/>
      <c r="H175" s="12">
        <v>15104</v>
      </c>
      <c r="I175" s="12">
        <v>15104</v>
      </c>
      <c r="J175" s="12">
        <v>15104</v>
      </c>
      <c r="K175" s="12">
        <v>15104</v>
      </c>
      <c r="L175" s="12">
        <v>12606.4</v>
      </c>
      <c r="M175" s="12">
        <f t="shared" si="38"/>
        <v>-2497.6000000000004</v>
      </c>
      <c r="N175" s="12"/>
      <c r="O175" s="12">
        <v>14954.6</v>
      </c>
      <c r="P175" s="12">
        <v>14954.6</v>
      </c>
      <c r="Q175" s="12">
        <v>14954.6</v>
      </c>
      <c r="R175" s="12">
        <v>12481.6</v>
      </c>
      <c r="S175" s="12">
        <f t="shared" si="39"/>
        <v>-2473</v>
      </c>
      <c r="T175" s="12"/>
      <c r="U175" s="20"/>
      <c r="V175" s="20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  <c r="FY175" s="14"/>
      <c r="FZ175" s="14"/>
      <c r="GA175" s="14"/>
      <c r="GB175" s="14"/>
      <c r="GC175" s="14"/>
      <c r="GD175" s="14"/>
      <c r="GE175" s="14"/>
      <c r="GF175" s="14"/>
      <c r="GG175" s="14"/>
      <c r="GH175" s="14"/>
      <c r="GI175" s="14"/>
      <c r="GJ175" s="14"/>
      <c r="GK175" s="14"/>
      <c r="GL175" s="14"/>
      <c r="GM175" s="14"/>
      <c r="GN175" s="14"/>
      <c r="GO175" s="14"/>
      <c r="GP175" s="14"/>
      <c r="GQ175" s="14"/>
      <c r="GR175" s="14"/>
      <c r="GS175" s="14"/>
      <c r="GT175" s="14"/>
      <c r="GU175" s="14"/>
      <c r="GV175" s="14"/>
      <c r="GW175" s="14"/>
      <c r="GX175" s="14"/>
      <c r="GY175" s="14"/>
      <c r="GZ175" s="14"/>
      <c r="HA175" s="14"/>
      <c r="HB175" s="14"/>
      <c r="HC175" s="14"/>
      <c r="HD175" s="14"/>
      <c r="HE175" s="14"/>
      <c r="HF175" s="14"/>
      <c r="HG175" s="14"/>
      <c r="HH175" s="14"/>
      <c r="HI175" s="14"/>
      <c r="HJ175" s="14"/>
      <c r="HK175" s="14"/>
      <c r="HL175" s="14"/>
      <c r="HM175" s="14"/>
      <c r="HN175" s="14"/>
      <c r="HO175" s="14"/>
      <c r="HP175" s="14"/>
      <c r="HQ175" s="14"/>
      <c r="HR175" s="14"/>
      <c r="HS175" s="14"/>
      <c r="HT175" s="14"/>
      <c r="HU175" s="14"/>
      <c r="HV175" s="14"/>
      <c r="HW175" s="14"/>
      <c r="HX175" s="14"/>
      <c r="HY175" s="14"/>
      <c r="HZ175" s="14"/>
      <c r="IA175" s="14"/>
      <c r="IB175" s="14"/>
      <c r="IC175" s="14"/>
      <c r="ID175" s="14"/>
      <c r="IE175" s="14"/>
      <c r="IF175" s="14"/>
      <c r="IG175" s="14"/>
      <c r="IH175" s="14"/>
      <c r="II175" s="14"/>
      <c r="IJ175" s="14"/>
      <c r="IK175" s="14"/>
      <c r="IL175" s="14"/>
      <c r="IM175" s="14"/>
      <c r="IN175" s="14"/>
      <c r="IO175" s="14"/>
      <c r="IP175" s="14"/>
      <c r="IQ175" s="14"/>
      <c r="IR175" s="14"/>
      <c r="IS175" s="14"/>
      <c r="IT175" s="14"/>
      <c r="IU175" s="14"/>
      <c r="IV175" s="14"/>
      <c r="IW175" s="14"/>
      <c r="IX175" s="14"/>
      <c r="IY175" s="14"/>
    </row>
    <row r="176" spans="1:259" s="18" customFormat="1" ht="47.25" x14ac:dyDescent="0.25">
      <c r="A176" s="52" t="s">
        <v>294</v>
      </c>
      <c r="B176" s="19" t="s">
        <v>301</v>
      </c>
      <c r="C176" s="12">
        <v>0</v>
      </c>
      <c r="D176" s="12">
        <v>0</v>
      </c>
      <c r="E176" s="12">
        <v>0</v>
      </c>
      <c r="F176" s="12">
        <f>E176-D176</f>
        <v>0</v>
      </c>
      <c r="G176" s="12"/>
      <c r="H176" s="12">
        <v>12375.9</v>
      </c>
      <c r="I176" s="12">
        <v>12375.9</v>
      </c>
      <c r="J176" s="12">
        <v>12375.9</v>
      </c>
      <c r="K176" s="12">
        <v>12375.9</v>
      </c>
      <c r="L176" s="12">
        <v>12375.9</v>
      </c>
      <c r="M176" s="12">
        <f t="shared" si="38"/>
        <v>0</v>
      </c>
      <c r="N176" s="12"/>
      <c r="O176" s="12">
        <v>12304.2</v>
      </c>
      <c r="P176" s="12">
        <v>12304.2</v>
      </c>
      <c r="Q176" s="12">
        <v>12304.2</v>
      </c>
      <c r="R176" s="12">
        <v>12304.2</v>
      </c>
      <c r="S176" s="12">
        <f t="shared" si="39"/>
        <v>0</v>
      </c>
      <c r="T176" s="12"/>
      <c r="U176" s="20"/>
      <c r="V176" s="20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  <c r="FJ176" s="14"/>
      <c r="FK176" s="14"/>
      <c r="FL176" s="14"/>
      <c r="FM176" s="14"/>
      <c r="FN176" s="14"/>
      <c r="FO176" s="14"/>
      <c r="FP176" s="14"/>
      <c r="FQ176" s="14"/>
      <c r="FR176" s="14"/>
      <c r="FS176" s="14"/>
      <c r="FT176" s="14"/>
      <c r="FU176" s="14"/>
      <c r="FV176" s="14"/>
      <c r="FW176" s="14"/>
      <c r="FX176" s="14"/>
      <c r="FY176" s="14"/>
      <c r="FZ176" s="14"/>
      <c r="GA176" s="14"/>
      <c r="GB176" s="14"/>
      <c r="GC176" s="14"/>
      <c r="GD176" s="14"/>
      <c r="GE176" s="14"/>
      <c r="GF176" s="14"/>
      <c r="GG176" s="14"/>
      <c r="GH176" s="14"/>
      <c r="GI176" s="14"/>
      <c r="GJ176" s="14"/>
      <c r="GK176" s="14"/>
      <c r="GL176" s="14"/>
      <c r="GM176" s="14"/>
      <c r="GN176" s="14"/>
      <c r="GO176" s="14"/>
      <c r="GP176" s="14"/>
      <c r="GQ176" s="14"/>
      <c r="GR176" s="14"/>
      <c r="GS176" s="14"/>
      <c r="GT176" s="14"/>
      <c r="GU176" s="14"/>
      <c r="GV176" s="14"/>
      <c r="GW176" s="14"/>
      <c r="GX176" s="14"/>
      <c r="GY176" s="14"/>
      <c r="GZ176" s="14"/>
      <c r="HA176" s="14"/>
      <c r="HB176" s="14"/>
      <c r="HC176" s="14"/>
      <c r="HD176" s="14"/>
      <c r="HE176" s="14"/>
      <c r="HF176" s="14"/>
      <c r="HG176" s="14"/>
      <c r="HH176" s="14"/>
      <c r="HI176" s="14"/>
      <c r="HJ176" s="14"/>
      <c r="HK176" s="14"/>
      <c r="HL176" s="14"/>
      <c r="HM176" s="14"/>
      <c r="HN176" s="14"/>
      <c r="HO176" s="14"/>
      <c r="HP176" s="14"/>
      <c r="HQ176" s="14"/>
      <c r="HR176" s="14"/>
      <c r="HS176" s="14"/>
      <c r="HT176" s="14"/>
      <c r="HU176" s="14"/>
      <c r="HV176" s="14"/>
      <c r="HW176" s="14"/>
      <c r="HX176" s="14"/>
      <c r="HY176" s="14"/>
      <c r="HZ176" s="14"/>
      <c r="IA176" s="14"/>
      <c r="IB176" s="14"/>
      <c r="IC176" s="14"/>
      <c r="ID176" s="14"/>
      <c r="IE176" s="14"/>
      <c r="IF176" s="14"/>
      <c r="IG176" s="14"/>
      <c r="IH176" s="14"/>
      <c r="II176" s="14"/>
      <c r="IJ176" s="14"/>
      <c r="IK176" s="14"/>
      <c r="IL176" s="14"/>
      <c r="IM176" s="14"/>
      <c r="IN176" s="14"/>
      <c r="IO176" s="14"/>
      <c r="IP176" s="14"/>
      <c r="IQ176" s="14"/>
      <c r="IR176" s="14"/>
      <c r="IS176" s="14"/>
      <c r="IT176" s="14"/>
      <c r="IU176" s="14"/>
      <c r="IV176" s="14"/>
      <c r="IW176" s="14"/>
      <c r="IX176" s="14"/>
      <c r="IY176" s="14"/>
    </row>
    <row r="177" spans="1:259" s="18" customFormat="1" ht="49.5" customHeight="1" x14ac:dyDescent="0.25">
      <c r="A177" s="52" t="s">
        <v>294</v>
      </c>
      <c r="B177" s="19" t="s">
        <v>302</v>
      </c>
      <c r="C177" s="12">
        <v>6244.8</v>
      </c>
      <c r="D177" s="12">
        <v>6244.8</v>
      </c>
      <c r="E177" s="12">
        <v>0</v>
      </c>
      <c r="F177" s="12">
        <f>E177-D177</f>
        <v>-6244.8</v>
      </c>
      <c r="G177" s="12" t="s">
        <v>241</v>
      </c>
      <c r="H177" s="12">
        <v>6244.8</v>
      </c>
      <c r="I177" s="12">
        <v>6244.8</v>
      </c>
      <c r="J177" s="12">
        <v>6244.8</v>
      </c>
      <c r="K177" s="12">
        <v>6244.8</v>
      </c>
      <c r="L177" s="12">
        <v>6244.8</v>
      </c>
      <c r="M177" s="12">
        <f t="shared" si="38"/>
        <v>0</v>
      </c>
      <c r="N177" s="12"/>
      <c r="O177" s="12">
        <v>6244.8</v>
      </c>
      <c r="P177" s="12">
        <v>6244.8</v>
      </c>
      <c r="Q177" s="12">
        <v>6244.8</v>
      </c>
      <c r="R177" s="12">
        <v>6244.8</v>
      </c>
      <c r="S177" s="12">
        <f t="shared" si="39"/>
        <v>0</v>
      </c>
      <c r="T177" s="12"/>
      <c r="U177" s="20"/>
      <c r="V177" s="20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  <c r="FY177" s="14"/>
      <c r="FZ177" s="14"/>
      <c r="GA177" s="14"/>
      <c r="GB177" s="14"/>
      <c r="GC177" s="14"/>
      <c r="GD177" s="14"/>
      <c r="GE177" s="14"/>
      <c r="GF177" s="14"/>
      <c r="GG177" s="14"/>
      <c r="GH177" s="14"/>
      <c r="GI177" s="14"/>
      <c r="GJ177" s="14"/>
      <c r="GK177" s="14"/>
      <c r="GL177" s="14"/>
      <c r="GM177" s="14"/>
      <c r="GN177" s="14"/>
      <c r="GO177" s="14"/>
      <c r="GP177" s="14"/>
      <c r="GQ177" s="14"/>
      <c r="GR177" s="14"/>
      <c r="GS177" s="14"/>
      <c r="GT177" s="14"/>
      <c r="GU177" s="14"/>
      <c r="GV177" s="14"/>
      <c r="GW177" s="14"/>
      <c r="GX177" s="14"/>
      <c r="GY177" s="14"/>
      <c r="GZ177" s="14"/>
      <c r="HA177" s="14"/>
      <c r="HB177" s="14"/>
      <c r="HC177" s="14"/>
      <c r="HD177" s="14"/>
      <c r="HE177" s="14"/>
      <c r="HF177" s="14"/>
      <c r="HG177" s="14"/>
      <c r="HH177" s="14"/>
      <c r="HI177" s="14"/>
      <c r="HJ177" s="14"/>
      <c r="HK177" s="14"/>
      <c r="HL177" s="14"/>
      <c r="HM177" s="14"/>
      <c r="HN177" s="14"/>
      <c r="HO177" s="14"/>
      <c r="HP177" s="14"/>
      <c r="HQ177" s="14"/>
      <c r="HR177" s="14"/>
      <c r="HS177" s="14"/>
      <c r="HT177" s="14"/>
      <c r="HU177" s="14"/>
      <c r="HV177" s="14"/>
      <c r="HW177" s="14"/>
      <c r="HX177" s="14"/>
      <c r="HY177" s="14"/>
      <c r="HZ177" s="14"/>
      <c r="IA177" s="14"/>
      <c r="IB177" s="14"/>
      <c r="IC177" s="14"/>
      <c r="ID177" s="14"/>
      <c r="IE177" s="14"/>
      <c r="IF177" s="14"/>
      <c r="IG177" s="14"/>
      <c r="IH177" s="14"/>
      <c r="II177" s="14"/>
      <c r="IJ177" s="14"/>
      <c r="IK177" s="14"/>
      <c r="IL177" s="14"/>
      <c r="IM177" s="14"/>
      <c r="IN177" s="14"/>
      <c r="IO177" s="14"/>
      <c r="IP177" s="14"/>
      <c r="IQ177" s="14"/>
      <c r="IR177" s="14"/>
      <c r="IS177" s="14"/>
      <c r="IT177" s="14"/>
      <c r="IU177" s="14"/>
      <c r="IV177" s="14"/>
      <c r="IW177" s="14"/>
      <c r="IX177" s="14"/>
      <c r="IY177" s="14"/>
    </row>
    <row r="178" spans="1:259" s="18" customFormat="1" ht="47.25" x14ac:dyDescent="0.25">
      <c r="A178" s="52" t="s">
        <v>294</v>
      </c>
      <c r="B178" s="19" t="s">
        <v>303</v>
      </c>
      <c r="C178" s="12">
        <v>988.7</v>
      </c>
      <c r="D178" s="12">
        <v>988.7</v>
      </c>
      <c r="E178" s="12">
        <v>988.7</v>
      </c>
      <c r="F178" s="12">
        <f>E178-D178</f>
        <v>0</v>
      </c>
      <c r="G178" s="12"/>
      <c r="H178" s="12">
        <v>986</v>
      </c>
      <c r="I178" s="12">
        <v>986</v>
      </c>
      <c r="J178" s="12">
        <v>986</v>
      </c>
      <c r="K178" s="12">
        <v>986</v>
      </c>
      <c r="L178" s="12">
        <v>986</v>
      </c>
      <c r="M178" s="12">
        <f t="shared" si="38"/>
        <v>0</v>
      </c>
      <c r="N178" s="12"/>
      <c r="O178" s="12">
        <v>960.5</v>
      </c>
      <c r="P178" s="12">
        <v>960.5</v>
      </c>
      <c r="Q178" s="12">
        <v>960.5</v>
      </c>
      <c r="R178" s="12">
        <v>960.5</v>
      </c>
      <c r="S178" s="12">
        <f t="shared" si="39"/>
        <v>0</v>
      </c>
      <c r="T178" s="12"/>
      <c r="U178" s="20"/>
      <c r="V178" s="20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  <c r="GW178" s="14"/>
      <c r="GX178" s="14"/>
      <c r="GY178" s="14"/>
      <c r="GZ178" s="14"/>
      <c r="HA178" s="14"/>
      <c r="HB178" s="14"/>
      <c r="HC178" s="14"/>
      <c r="HD178" s="14"/>
      <c r="HE178" s="14"/>
      <c r="HF178" s="14"/>
      <c r="HG178" s="14"/>
      <c r="HH178" s="14"/>
      <c r="HI178" s="14"/>
      <c r="HJ178" s="14"/>
      <c r="HK178" s="14"/>
      <c r="HL178" s="14"/>
      <c r="HM178" s="14"/>
      <c r="HN178" s="14"/>
      <c r="HO178" s="14"/>
      <c r="HP178" s="14"/>
      <c r="HQ178" s="14"/>
      <c r="HR178" s="14"/>
      <c r="HS178" s="14"/>
      <c r="HT178" s="14"/>
      <c r="HU178" s="14"/>
      <c r="HV178" s="14"/>
      <c r="HW178" s="14"/>
      <c r="HX178" s="14"/>
      <c r="HY178" s="14"/>
      <c r="HZ178" s="14"/>
      <c r="IA178" s="14"/>
      <c r="IB178" s="14"/>
      <c r="IC178" s="14"/>
      <c r="ID178" s="14"/>
      <c r="IE178" s="14"/>
      <c r="IF178" s="14"/>
      <c r="IG178" s="14"/>
      <c r="IH178" s="14"/>
      <c r="II178" s="14"/>
      <c r="IJ178" s="14"/>
      <c r="IK178" s="14"/>
      <c r="IL178" s="14"/>
      <c r="IM178" s="14"/>
      <c r="IN178" s="14"/>
      <c r="IO178" s="14"/>
      <c r="IP178" s="14"/>
      <c r="IQ178" s="14"/>
      <c r="IR178" s="14"/>
      <c r="IS178" s="14"/>
      <c r="IT178" s="14"/>
      <c r="IU178" s="14"/>
      <c r="IV178" s="14"/>
      <c r="IW178" s="14"/>
      <c r="IX178" s="14"/>
      <c r="IY178" s="14"/>
    </row>
    <row r="179" spans="1:259" s="18" customFormat="1" ht="63" x14ac:dyDescent="0.25">
      <c r="A179" s="52" t="s">
        <v>294</v>
      </c>
      <c r="B179" s="19" t="s">
        <v>304</v>
      </c>
      <c r="C179" s="12">
        <v>1015.8</v>
      </c>
      <c r="D179" s="12">
        <v>1015.8</v>
      </c>
      <c r="E179" s="12">
        <v>1015.8</v>
      </c>
      <c r="F179" s="12">
        <f t="shared" si="41"/>
        <v>0</v>
      </c>
      <c r="G179" s="12"/>
      <c r="H179" s="12">
        <v>1015.8</v>
      </c>
      <c r="I179" s="12">
        <v>1015.8</v>
      </c>
      <c r="J179" s="12">
        <v>1015.8</v>
      </c>
      <c r="K179" s="12">
        <v>1015.8</v>
      </c>
      <c r="L179" s="12">
        <v>1015.8</v>
      </c>
      <c r="M179" s="12">
        <f t="shared" si="38"/>
        <v>0</v>
      </c>
      <c r="N179" s="12"/>
      <c r="O179" s="12">
        <v>1015.8</v>
      </c>
      <c r="P179" s="12">
        <v>1015.8</v>
      </c>
      <c r="Q179" s="12">
        <v>1015.8</v>
      </c>
      <c r="R179" s="12">
        <v>1015.8</v>
      </c>
      <c r="S179" s="12">
        <f t="shared" si="39"/>
        <v>0</v>
      </c>
      <c r="T179" s="12"/>
      <c r="U179" s="20"/>
      <c r="V179" s="20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  <c r="FJ179" s="14"/>
      <c r="FK179" s="14"/>
      <c r="FL179" s="14"/>
      <c r="FM179" s="14"/>
      <c r="FN179" s="14"/>
      <c r="FO179" s="14"/>
      <c r="FP179" s="14"/>
      <c r="FQ179" s="14"/>
      <c r="FR179" s="14"/>
      <c r="FS179" s="14"/>
      <c r="FT179" s="14"/>
      <c r="FU179" s="14"/>
      <c r="FV179" s="14"/>
      <c r="FW179" s="14"/>
      <c r="FX179" s="14"/>
      <c r="FY179" s="14"/>
      <c r="FZ179" s="14"/>
      <c r="GA179" s="14"/>
      <c r="GB179" s="14"/>
      <c r="GC179" s="14"/>
      <c r="GD179" s="14"/>
      <c r="GE179" s="14"/>
      <c r="GF179" s="14"/>
      <c r="GG179" s="14"/>
      <c r="GH179" s="14"/>
      <c r="GI179" s="14"/>
      <c r="GJ179" s="14"/>
      <c r="GK179" s="14"/>
      <c r="GL179" s="14"/>
      <c r="GM179" s="14"/>
      <c r="GN179" s="14"/>
      <c r="GO179" s="14"/>
      <c r="GP179" s="14"/>
      <c r="GQ179" s="14"/>
      <c r="GR179" s="14"/>
      <c r="GS179" s="14"/>
      <c r="GT179" s="14"/>
      <c r="GU179" s="14"/>
      <c r="GV179" s="14"/>
      <c r="GW179" s="14"/>
      <c r="GX179" s="14"/>
      <c r="GY179" s="14"/>
      <c r="GZ179" s="14"/>
      <c r="HA179" s="14"/>
      <c r="HB179" s="14"/>
      <c r="HC179" s="14"/>
      <c r="HD179" s="14"/>
      <c r="HE179" s="14"/>
      <c r="HF179" s="14"/>
      <c r="HG179" s="14"/>
      <c r="HH179" s="14"/>
      <c r="HI179" s="14"/>
      <c r="HJ179" s="14"/>
      <c r="HK179" s="14"/>
      <c r="HL179" s="14"/>
      <c r="HM179" s="14"/>
      <c r="HN179" s="14"/>
      <c r="HO179" s="14"/>
      <c r="HP179" s="14"/>
      <c r="HQ179" s="14"/>
      <c r="HR179" s="14"/>
      <c r="HS179" s="14"/>
      <c r="HT179" s="14"/>
      <c r="HU179" s="14"/>
      <c r="HV179" s="14"/>
      <c r="HW179" s="14"/>
      <c r="HX179" s="14"/>
      <c r="HY179" s="14"/>
      <c r="HZ179" s="14"/>
      <c r="IA179" s="14"/>
      <c r="IB179" s="14"/>
      <c r="IC179" s="14"/>
      <c r="ID179" s="14"/>
      <c r="IE179" s="14"/>
      <c r="IF179" s="14"/>
      <c r="IG179" s="14"/>
      <c r="IH179" s="14"/>
      <c r="II179" s="14"/>
      <c r="IJ179" s="14"/>
      <c r="IK179" s="14"/>
      <c r="IL179" s="14"/>
      <c r="IM179" s="14"/>
      <c r="IN179" s="14"/>
      <c r="IO179" s="14"/>
      <c r="IP179" s="14"/>
      <c r="IQ179" s="14"/>
      <c r="IR179" s="14"/>
      <c r="IS179" s="14"/>
      <c r="IT179" s="14"/>
      <c r="IU179" s="14"/>
      <c r="IV179" s="14"/>
      <c r="IW179" s="14"/>
      <c r="IX179" s="14"/>
      <c r="IY179" s="14"/>
    </row>
    <row r="180" spans="1:259" ht="94.5" x14ac:dyDescent="0.25">
      <c r="A180" s="52" t="s">
        <v>294</v>
      </c>
      <c r="B180" s="19" t="s">
        <v>305</v>
      </c>
      <c r="C180" s="12">
        <v>5699.5</v>
      </c>
      <c r="D180" s="12">
        <v>5699.5</v>
      </c>
      <c r="E180" s="12">
        <v>5699.5</v>
      </c>
      <c r="F180" s="12">
        <f>E180-D180</f>
        <v>0</v>
      </c>
      <c r="G180" s="12"/>
      <c r="H180" s="12">
        <v>5699.5</v>
      </c>
      <c r="I180" s="12">
        <v>5699.5</v>
      </c>
      <c r="J180" s="12">
        <v>5699.5</v>
      </c>
      <c r="K180" s="12">
        <v>5699.5</v>
      </c>
      <c r="L180" s="12">
        <v>5699.5</v>
      </c>
      <c r="M180" s="12">
        <f t="shared" si="38"/>
        <v>0</v>
      </c>
      <c r="N180" s="12"/>
      <c r="O180" s="12">
        <v>5699.5</v>
      </c>
      <c r="P180" s="12">
        <v>5699.5</v>
      </c>
      <c r="Q180" s="12">
        <v>5699.5</v>
      </c>
      <c r="R180" s="12">
        <v>5699.5</v>
      </c>
      <c r="S180" s="12">
        <f t="shared" si="39"/>
        <v>0</v>
      </c>
      <c r="T180" s="12"/>
      <c r="U180" s="20"/>
      <c r="V180" s="20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  <c r="FJ180" s="14"/>
      <c r="FK180" s="14"/>
      <c r="FL180" s="14"/>
      <c r="FM180" s="14"/>
      <c r="FN180" s="14"/>
      <c r="FO180" s="14"/>
      <c r="FP180" s="14"/>
      <c r="FQ180" s="14"/>
      <c r="FR180" s="14"/>
      <c r="FS180" s="14"/>
      <c r="FT180" s="14"/>
      <c r="FU180" s="14"/>
      <c r="FV180" s="14"/>
      <c r="FW180" s="14"/>
      <c r="FX180" s="14"/>
      <c r="FY180" s="14"/>
      <c r="FZ180" s="14"/>
      <c r="GA180" s="14"/>
      <c r="GB180" s="14"/>
      <c r="GC180" s="14"/>
      <c r="GD180" s="14"/>
      <c r="GE180" s="14"/>
      <c r="GF180" s="14"/>
      <c r="GG180" s="14"/>
      <c r="GH180" s="14"/>
      <c r="GI180" s="14"/>
      <c r="GJ180" s="14"/>
      <c r="GK180" s="14"/>
      <c r="GL180" s="14"/>
      <c r="GM180" s="14"/>
      <c r="GN180" s="14"/>
      <c r="GO180" s="14"/>
      <c r="GP180" s="14"/>
      <c r="GQ180" s="14"/>
      <c r="GR180" s="14"/>
      <c r="GS180" s="14"/>
      <c r="GT180" s="14"/>
      <c r="GU180" s="14"/>
      <c r="GV180" s="14"/>
      <c r="GW180" s="14"/>
      <c r="GX180" s="14"/>
      <c r="GY180" s="14"/>
      <c r="GZ180" s="14"/>
      <c r="HA180" s="14"/>
      <c r="HB180" s="14"/>
      <c r="HC180" s="14"/>
      <c r="HD180" s="14"/>
      <c r="HE180" s="14"/>
      <c r="HF180" s="14"/>
      <c r="HG180" s="14"/>
      <c r="HH180" s="14"/>
      <c r="HI180" s="14"/>
      <c r="HJ180" s="14"/>
      <c r="HK180" s="14"/>
      <c r="HL180" s="14"/>
      <c r="HM180" s="14"/>
      <c r="HN180" s="14"/>
      <c r="HO180" s="14"/>
      <c r="HP180" s="14"/>
      <c r="HQ180" s="14"/>
      <c r="HR180" s="14"/>
      <c r="HS180" s="14"/>
      <c r="HT180" s="14"/>
      <c r="HU180" s="14"/>
      <c r="HV180" s="14"/>
      <c r="HW180" s="14"/>
      <c r="HX180" s="14"/>
      <c r="HY180" s="14"/>
      <c r="HZ180" s="14"/>
      <c r="IA180" s="14"/>
      <c r="IB180" s="14"/>
      <c r="IC180" s="14"/>
      <c r="ID180" s="14"/>
      <c r="IE180" s="14"/>
      <c r="IF180" s="14"/>
      <c r="IG180" s="14"/>
      <c r="IH180" s="14"/>
      <c r="II180" s="14"/>
      <c r="IJ180" s="14"/>
      <c r="IK180" s="14"/>
      <c r="IL180" s="14"/>
      <c r="IM180" s="14"/>
      <c r="IN180" s="14"/>
      <c r="IO180" s="14"/>
      <c r="IP180" s="14"/>
      <c r="IQ180" s="14"/>
      <c r="IR180" s="14"/>
      <c r="IS180" s="14"/>
      <c r="IT180" s="14"/>
      <c r="IU180" s="14"/>
      <c r="IV180" s="14"/>
      <c r="IW180" s="14"/>
      <c r="IX180" s="14"/>
      <c r="IY180" s="14"/>
    </row>
    <row r="181" spans="1:259" s="18" customFormat="1" ht="63" x14ac:dyDescent="0.25">
      <c r="A181" s="52" t="s">
        <v>294</v>
      </c>
      <c r="B181" s="19" t="s">
        <v>306</v>
      </c>
      <c r="C181" s="12">
        <v>3600</v>
      </c>
      <c r="D181" s="12">
        <v>3600</v>
      </c>
      <c r="E181" s="12">
        <v>3600</v>
      </c>
      <c r="F181" s="12">
        <f>E181-D181</f>
        <v>0</v>
      </c>
      <c r="G181" s="12"/>
      <c r="H181" s="12">
        <v>7650</v>
      </c>
      <c r="I181" s="12">
        <v>7650</v>
      </c>
      <c r="J181" s="12">
        <v>7650</v>
      </c>
      <c r="K181" s="12">
        <v>7650</v>
      </c>
      <c r="L181" s="12">
        <v>7650</v>
      </c>
      <c r="M181" s="12">
        <f t="shared" si="38"/>
        <v>0</v>
      </c>
      <c r="N181" s="12"/>
      <c r="O181" s="12">
        <v>10800</v>
      </c>
      <c r="P181" s="12">
        <v>10800</v>
      </c>
      <c r="Q181" s="12">
        <v>10800</v>
      </c>
      <c r="R181" s="12">
        <v>10800</v>
      </c>
      <c r="S181" s="12">
        <f t="shared" si="39"/>
        <v>0</v>
      </c>
      <c r="T181" s="12"/>
      <c r="U181" s="20"/>
      <c r="V181" s="20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  <c r="FY181" s="14"/>
      <c r="FZ181" s="14"/>
      <c r="GA181" s="14"/>
      <c r="GB181" s="14"/>
      <c r="GC181" s="14"/>
      <c r="GD181" s="14"/>
      <c r="GE181" s="14"/>
      <c r="GF181" s="14"/>
      <c r="GG181" s="14"/>
      <c r="GH181" s="14"/>
      <c r="GI181" s="14"/>
      <c r="GJ181" s="14"/>
      <c r="GK181" s="14"/>
      <c r="GL181" s="14"/>
      <c r="GM181" s="14"/>
      <c r="GN181" s="14"/>
      <c r="GO181" s="14"/>
      <c r="GP181" s="14"/>
      <c r="GQ181" s="14"/>
      <c r="GR181" s="14"/>
      <c r="GS181" s="14"/>
      <c r="GT181" s="14"/>
      <c r="GU181" s="14"/>
      <c r="GV181" s="14"/>
      <c r="GW181" s="14"/>
      <c r="GX181" s="14"/>
      <c r="GY181" s="14"/>
      <c r="GZ181" s="14"/>
      <c r="HA181" s="14"/>
      <c r="HB181" s="14"/>
      <c r="HC181" s="14"/>
      <c r="HD181" s="14"/>
      <c r="HE181" s="14"/>
      <c r="HF181" s="14"/>
      <c r="HG181" s="14"/>
      <c r="HH181" s="14"/>
      <c r="HI181" s="14"/>
      <c r="HJ181" s="14"/>
      <c r="HK181" s="14"/>
      <c r="HL181" s="14"/>
      <c r="HM181" s="14"/>
      <c r="HN181" s="14"/>
      <c r="HO181" s="14"/>
      <c r="HP181" s="14"/>
      <c r="HQ181" s="14"/>
      <c r="HR181" s="14"/>
      <c r="HS181" s="14"/>
      <c r="HT181" s="14"/>
      <c r="HU181" s="14"/>
      <c r="HV181" s="14"/>
      <c r="HW181" s="14"/>
      <c r="HX181" s="14"/>
      <c r="HY181" s="14"/>
      <c r="HZ181" s="14"/>
      <c r="IA181" s="14"/>
      <c r="IB181" s="14"/>
      <c r="IC181" s="14"/>
      <c r="ID181" s="14"/>
      <c r="IE181" s="14"/>
      <c r="IF181" s="14"/>
      <c r="IG181" s="14"/>
      <c r="IH181" s="14"/>
      <c r="II181" s="14"/>
      <c r="IJ181" s="14"/>
      <c r="IK181" s="14"/>
      <c r="IL181" s="14"/>
      <c r="IM181" s="14"/>
      <c r="IN181" s="14"/>
      <c r="IO181" s="14"/>
      <c r="IP181" s="14"/>
      <c r="IQ181" s="14"/>
      <c r="IR181" s="14"/>
      <c r="IS181" s="14"/>
      <c r="IT181" s="14"/>
      <c r="IU181" s="14"/>
      <c r="IV181" s="14"/>
      <c r="IW181" s="14"/>
      <c r="IX181" s="14"/>
      <c r="IY181" s="14"/>
    </row>
    <row r="182" spans="1:259" ht="31.5" x14ac:dyDescent="0.25">
      <c r="A182" s="52" t="s">
        <v>294</v>
      </c>
      <c r="B182" s="19" t="s">
        <v>307</v>
      </c>
      <c r="C182" s="12">
        <v>294.89999999999998</v>
      </c>
      <c r="D182" s="12">
        <v>294.89999999999998</v>
      </c>
      <c r="E182" s="12">
        <v>294.89999999999998</v>
      </c>
      <c r="F182" s="12">
        <f t="shared" si="41"/>
        <v>0</v>
      </c>
      <c r="G182" s="12"/>
      <c r="H182" s="12">
        <v>294.89999999999998</v>
      </c>
      <c r="I182" s="12">
        <v>294.89999999999998</v>
      </c>
      <c r="J182" s="12">
        <v>294.89999999999998</v>
      </c>
      <c r="K182" s="12">
        <v>294.89999999999998</v>
      </c>
      <c r="L182" s="12">
        <v>294.89999999999998</v>
      </c>
      <c r="M182" s="12">
        <f t="shared" si="38"/>
        <v>0</v>
      </c>
      <c r="N182" s="12"/>
      <c r="O182" s="12">
        <v>294.89999999999998</v>
      </c>
      <c r="P182" s="12">
        <v>294.89999999999998</v>
      </c>
      <c r="Q182" s="12">
        <v>294.89999999999998</v>
      </c>
      <c r="R182" s="12">
        <v>294.89999999999998</v>
      </c>
      <c r="S182" s="12">
        <f t="shared" si="39"/>
        <v>0</v>
      </c>
      <c r="T182" s="12"/>
      <c r="U182" s="20"/>
      <c r="V182" s="20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4"/>
      <c r="FE182" s="14"/>
      <c r="FF182" s="14"/>
      <c r="FG182" s="14"/>
      <c r="FH182" s="14"/>
      <c r="FI182" s="14"/>
      <c r="FJ182" s="14"/>
      <c r="FK182" s="14"/>
      <c r="FL182" s="14"/>
      <c r="FM182" s="14"/>
      <c r="FN182" s="14"/>
      <c r="FO182" s="14"/>
      <c r="FP182" s="14"/>
      <c r="FQ182" s="14"/>
      <c r="FR182" s="14"/>
      <c r="FS182" s="14"/>
      <c r="FT182" s="14"/>
      <c r="FU182" s="14"/>
      <c r="FV182" s="14"/>
      <c r="FW182" s="14"/>
      <c r="FX182" s="14"/>
      <c r="FY182" s="14"/>
      <c r="FZ182" s="14"/>
      <c r="GA182" s="14"/>
      <c r="GB182" s="14"/>
      <c r="GC182" s="14"/>
      <c r="GD182" s="14"/>
      <c r="GE182" s="14"/>
      <c r="GF182" s="14"/>
      <c r="GG182" s="14"/>
      <c r="GH182" s="14"/>
      <c r="GI182" s="14"/>
      <c r="GJ182" s="14"/>
      <c r="GK182" s="14"/>
      <c r="GL182" s="14"/>
      <c r="GM182" s="14"/>
      <c r="GN182" s="14"/>
      <c r="GO182" s="14"/>
      <c r="GP182" s="14"/>
      <c r="GQ182" s="14"/>
      <c r="GR182" s="14"/>
      <c r="GS182" s="14"/>
      <c r="GT182" s="14"/>
      <c r="GU182" s="14"/>
      <c r="GV182" s="14"/>
      <c r="GW182" s="14"/>
      <c r="GX182" s="14"/>
      <c r="GY182" s="14"/>
      <c r="GZ182" s="14"/>
      <c r="HA182" s="14"/>
      <c r="HB182" s="14"/>
      <c r="HC182" s="14"/>
      <c r="HD182" s="14"/>
      <c r="HE182" s="14"/>
      <c r="HF182" s="14"/>
      <c r="HG182" s="14"/>
      <c r="HH182" s="14"/>
      <c r="HI182" s="14"/>
      <c r="HJ182" s="14"/>
      <c r="HK182" s="14"/>
      <c r="HL182" s="14"/>
      <c r="HM182" s="14"/>
      <c r="HN182" s="14"/>
      <c r="HO182" s="14"/>
      <c r="HP182" s="14"/>
      <c r="HQ182" s="14"/>
      <c r="HR182" s="14"/>
      <c r="HS182" s="14"/>
      <c r="HT182" s="14"/>
      <c r="HU182" s="14"/>
      <c r="HV182" s="14"/>
      <c r="HW182" s="14"/>
      <c r="HX182" s="14"/>
      <c r="HY182" s="14"/>
      <c r="HZ182" s="14"/>
      <c r="IA182" s="14"/>
      <c r="IB182" s="14"/>
      <c r="IC182" s="14"/>
      <c r="ID182" s="14"/>
      <c r="IE182" s="14"/>
      <c r="IF182" s="14"/>
      <c r="IG182" s="14"/>
      <c r="IH182" s="14"/>
      <c r="II182" s="14"/>
      <c r="IJ182" s="14"/>
      <c r="IK182" s="14"/>
      <c r="IL182" s="14"/>
      <c r="IM182" s="14"/>
      <c r="IN182" s="14"/>
      <c r="IO182" s="14"/>
      <c r="IP182" s="14"/>
      <c r="IQ182" s="14"/>
      <c r="IR182" s="14"/>
      <c r="IS182" s="14"/>
      <c r="IT182" s="14"/>
      <c r="IU182" s="14"/>
      <c r="IV182" s="14"/>
      <c r="IW182" s="14"/>
      <c r="IX182" s="14"/>
      <c r="IY182" s="14"/>
    </row>
    <row r="183" spans="1:259" ht="31.5" x14ac:dyDescent="0.25">
      <c r="A183" s="9" t="s">
        <v>308</v>
      </c>
      <c r="B183" s="10" t="s">
        <v>309</v>
      </c>
      <c r="C183" s="11">
        <f t="shared" ref="C183:R183" si="43">SUM(C184:C226)</f>
        <v>2734394.3999999994</v>
      </c>
      <c r="D183" s="11">
        <f t="shared" si="43"/>
        <v>2734394.3999999994</v>
      </c>
      <c r="E183" s="11">
        <f t="shared" si="43"/>
        <v>2691353.899999999</v>
      </c>
      <c r="F183" s="12">
        <f t="shared" si="41"/>
        <v>-43040.500000000466</v>
      </c>
      <c r="G183" s="12"/>
      <c r="H183" s="11">
        <f t="shared" si="43"/>
        <v>2727737.8999999994</v>
      </c>
      <c r="I183" s="11">
        <f t="shared" si="43"/>
        <v>2750825.399999999</v>
      </c>
      <c r="J183" s="11">
        <f t="shared" si="43"/>
        <v>2750825.399999999</v>
      </c>
      <c r="K183" s="11">
        <f t="shared" si="43"/>
        <v>2750825.399999999</v>
      </c>
      <c r="L183" s="11">
        <f t="shared" si="43"/>
        <v>2750825.399999999</v>
      </c>
      <c r="M183" s="12">
        <f t="shared" si="38"/>
        <v>0</v>
      </c>
      <c r="N183" s="12"/>
      <c r="O183" s="11">
        <f t="shared" si="43"/>
        <v>2756493.6</v>
      </c>
      <c r="P183" s="11">
        <f t="shared" si="43"/>
        <v>2779622.3000000003</v>
      </c>
      <c r="Q183" s="11">
        <f t="shared" si="43"/>
        <v>2779622.3000000003</v>
      </c>
      <c r="R183" s="11">
        <f t="shared" si="43"/>
        <v>2779622.3000000003</v>
      </c>
      <c r="S183" s="12">
        <f t="shared" si="39"/>
        <v>0</v>
      </c>
      <c r="T183" s="12"/>
      <c r="U183" s="13"/>
      <c r="V183" s="13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  <c r="ES183" s="14"/>
      <c r="ET183" s="14"/>
      <c r="EU183" s="14"/>
      <c r="EV183" s="14"/>
      <c r="EW183" s="14"/>
      <c r="EX183" s="14"/>
      <c r="EY183" s="14"/>
      <c r="EZ183" s="14"/>
      <c r="FA183" s="14"/>
      <c r="FB183" s="14"/>
      <c r="FC183" s="14"/>
      <c r="FD183" s="14"/>
      <c r="FE183" s="14"/>
      <c r="FF183" s="14"/>
      <c r="FG183" s="14"/>
      <c r="FH183" s="14"/>
      <c r="FI183" s="14"/>
      <c r="FJ183" s="14"/>
      <c r="FK183" s="14"/>
      <c r="FL183" s="14"/>
      <c r="FM183" s="14"/>
      <c r="FN183" s="14"/>
      <c r="FO183" s="14"/>
      <c r="FP183" s="14"/>
      <c r="FQ183" s="14"/>
      <c r="FR183" s="14"/>
      <c r="FS183" s="14"/>
      <c r="FT183" s="14"/>
      <c r="FU183" s="14"/>
      <c r="FV183" s="14"/>
      <c r="FW183" s="14"/>
      <c r="FX183" s="14"/>
      <c r="FY183" s="14"/>
      <c r="FZ183" s="14"/>
      <c r="GA183" s="14"/>
      <c r="GB183" s="14"/>
      <c r="GC183" s="14"/>
      <c r="GD183" s="14"/>
      <c r="GE183" s="14"/>
      <c r="GF183" s="14"/>
      <c r="GG183" s="14"/>
      <c r="GH183" s="14"/>
      <c r="GI183" s="14"/>
      <c r="GJ183" s="14"/>
      <c r="GK183" s="14"/>
      <c r="GL183" s="14"/>
      <c r="GM183" s="14"/>
      <c r="GN183" s="14"/>
      <c r="GO183" s="14"/>
      <c r="GP183" s="14"/>
      <c r="GQ183" s="14"/>
      <c r="GR183" s="14"/>
      <c r="GS183" s="14"/>
      <c r="GT183" s="14"/>
      <c r="GU183" s="14"/>
      <c r="GV183" s="14"/>
      <c r="GW183" s="14"/>
      <c r="GX183" s="14"/>
      <c r="GY183" s="14"/>
      <c r="GZ183" s="14"/>
      <c r="HA183" s="14"/>
      <c r="HB183" s="14"/>
      <c r="HC183" s="14"/>
      <c r="HD183" s="14"/>
      <c r="HE183" s="14"/>
      <c r="HF183" s="14"/>
      <c r="HG183" s="14"/>
      <c r="HH183" s="14"/>
      <c r="HI183" s="14"/>
      <c r="HJ183" s="14"/>
      <c r="HK183" s="14"/>
      <c r="HL183" s="14"/>
      <c r="HM183" s="14"/>
      <c r="HN183" s="14"/>
      <c r="HO183" s="14"/>
      <c r="HP183" s="14"/>
      <c r="HQ183" s="14"/>
      <c r="HR183" s="14"/>
      <c r="HS183" s="14"/>
      <c r="HT183" s="14"/>
      <c r="HU183" s="14"/>
      <c r="HV183" s="14"/>
      <c r="HW183" s="14"/>
      <c r="HX183" s="14"/>
      <c r="HY183" s="14"/>
      <c r="HZ183" s="14"/>
      <c r="IA183" s="14"/>
      <c r="IB183" s="14"/>
      <c r="IC183" s="14"/>
      <c r="ID183" s="14"/>
      <c r="IE183" s="14"/>
      <c r="IF183" s="14"/>
      <c r="IG183" s="14"/>
      <c r="IH183" s="14"/>
      <c r="II183" s="14"/>
      <c r="IJ183" s="14"/>
      <c r="IK183" s="14"/>
      <c r="IL183" s="14"/>
      <c r="IM183" s="14"/>
      <c r="IN183" s="14"/>
      <c r="IO183" s="14"/>
      <c r="IP183" s="14"/>
      <c r="IQ183" s="14"/>
      <c r="IR183" s="14"/>
      <c r="IS183" s="14"/>
      <c r="IT183" s="14"/>
      <c r="IU183" s="14"/>
      <c r="IV183" s="14"/>
      <c r="IW183" s="14"/>
      <c r="IX183" s="14"/>
      <c r="IY183" s="14"/>
    </row>
    <row r="184" spans="1:259" ht="47.25" x14ac:dyDescent="0.25">
      <c r="A184" s="7" t="s">
        <v>310</v>
      </c>
      <c r="B184" s="19" t="s">
        <v>311</v>
      </c>
      <c r="C184" s="12">
        <v>9292.4</v>
      </c>
      <c r="D184" s="12">
        <v>9292.4</v>
      </c>
      <c r="E184" s="12">
        <v>9292.4</v>
      </c>
      <c r="F184" s="12">
        <f t="shared" si="41"/>
        <v>0</v>
      </c>
      <c r="G184" s="12"/>
      <c r="H184" s="12">
        <v>9648.5</v>
      </c>
      <c r="I184" s="12">
        <v>9648.5</v>
      </c>
      <c r="J184" s="12">
        <v>9648.5</v>
      </c>
      <c r="K184" s="12">
        <v>9648.5</v>
      </c>
      <c r="L184" s="12">
        <v>9648.5</v>
      </c>
      <c r="M184" s="12">
        <f t="shared" si="38"/>
        <v>0</v>
      </c>
      <c r="N184" s="12"/>
      <c r="O184" s="12">
        <v>10018.799999999999</v>
      </c>
      <c r="P184" s="12">
        <v>10018.799999999999</v>
      </c>
      <c r="Q184" s="12">
        <v>10018.799999999999</v>
      </c>
      <c r="R184" s="12">
        <v>10018.799999999999</v>
      </c>
      <c r="S184" s="12">
        <f t="shared" si="39"/>
        <v>0</v>
      </c>
      <c r="T184" s="12"/>
      <c r="U184" s="20"/>
      <c r="V184" s="20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14"/>
      <c r="FB184" s="14"/>
      <c r="FC184" s="14"/>
      <c r="FD184" s="14"/>
      <c r="FE184" s="14"/>
      <c r="FF184" s="14"/>
      <c r="FG184" s="14"/>
      <c r="FH184" s="14"/>
      <c r="FI184" s="14"/>
      <c r="FJ184" s="14"/>
      <c r="FK184" s="14"/>
      <c r="FL184" s="14"/>
      <c r="FM184" s="14"/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  <c r="FY184" s="14"/>
      <c r="FZ184" s="14"/>
      <c r="GA184" s="14"/>
      <c r="GB184" s="14"/>
      <c r="GC184" s="14"/>
      <c r="GD184" s="14"/>
      <c r="GE184" s="14"/>
      <c r="GF184" s="14"/>
      <c r="GG184" s="14"/>
      <c r="GH184" s="14"/>
      <c r="GI184" s="14"/>
      <c r="GJ184" s="14"/>
      <c r="GK184" s="14"/>
      <c r="GL184" s="14"/>
      <c r="GM184" s="14"/>
      <c r="GN184" s="14"/>
      <c r="GO184" s="14"/>
      <c r="GP184" s="14"/>
      <c r="GQ184" s="14"/>
      <c r="GR184" s="14"/>
      <c r="GS184" s="14"/>
      <c r="GT184" s="14"/>
      <c r="GU184" s="14"/>
      <c r="GV184" s="14"/>
      <c r="GW184" s="14"/>
      <c r="GX184" s="14"/>
      <c r="GY184" s="14"/>
      <c r="GZ184" s="14"/>
      <c r="HA184" s="14"/>
      <c r="HB184" s="14"/>
      <c r="HC184" s="14"/>
      <c r="HD184" s="14"/>
      <c r="HE184" s="14"/>
      <c r="HF184" s="14"/>
      <c r="HG184" s="14"/>
      <c r="HH184" s="14"/>
      <c r="HI184" s="14"/>
      <c r="HJ184" s="14"/>
      <c r="HK184" s="14"/>
      <c r="HL184" s="14"/>
      <c r="HM184" s="14"/>
      <c r="HN184" s="14"/>
      <c r="HO184" s="14"/>
      <c r="HP184" s="14"/>
      <c r="HQ184" s="14"/>
      <c r="HR184" s="14"/>
      <c r="HS184" s="14"/>
      <c r="HT184" s="14"/>
      <c r="HU184" s="14"/>
      <c r="HV184" s="14"/>
      <c r="HW184" s="14"/>
      <c r="HX184" s="14"/>
      <c r="HY184" s="14"/>
      <c r="HZ184" s="14"/>
      <c r="IA184" s="14"/>
      <c r="IB184" s="14"/>
      <c r="IC184" s="14"/>
      <c r="ID184" s="14"/>
      <c r="IE184" s="14"/>
      <c r="IF184" s="14"/>
      <c r="IG184" s="14"/>
      <c r="IH184" s="14"/>
      <c r="II184" s="14"/>
      <c r="IJ184" s="14"/>
      <c r="IK184" s="14"/>
      <c r="IL184" s="14"/>
      <c r="IM184" s="14"/>
      <c r="IN184" s="14"/>
      <c r="IO184" s="14"/>
      <c r="IP184" s="14"/>
      <c r="IQ184" s="14"/>
      <c r="IR184" s="14"/>
      <c r="IS184" s="14"/>
      <c r="IT184" s="14"/>
      <c r="IU184" s="14"/>
      <c r="IV184" s="14"/>
      <c r="IW184" s="14"/>
      <c r="IX184" s="14"/>
      <c r="IY184" s="14"/>
    </row>
    <row r="185" spans="1:259" ht="47.25" x14ac:dyDescent="0.25">
      <c r="A185" s="7" t="s">
        <v>312</v>
      </c>
      <c r="B185" s="19" t="s">
        <v>313</v>
      </c>
      <c r="C185" s="12">
        <v>234565</v>
      </c>
      <c r="D185" s="12">
        <v>234565</v>
      </c>
      <c r="E185" s="12">
        <v>197900</v>
      </c>
      <c r="F185" s="12">
        <f t="shared" si="41"/>
        <v>-36665</v>
      </c>
      <c r="G185" s="12" t="s">
        <v>241</v>
      </c>
      <c r="H185" s="12">
        <v>245178.8</v>
      </c>
      <c r="I185" s="12">
        <v>245344.5</v>
      </c>
      <c r="J185" s="12">
        <v>245344.5</v>
      </c>
      <c r="K185" s="12">
        <v>245344.5</v>
      </c>
      <c r="L185" s="12">
        <v>245344.5</v>
      </c>
      <c r="M185" s="12">
        <f t="shared" si="38"/>
        <v>0</v>
      </c>
      <c r="N185" s="12"/>
      <c r="O185" s="12">
        <v>256169.2</v>
      </c>
      <c r="P185" s="12">
        <v>256334.9</v>
      </c>
      <c r="Q185" s="12">
        <v>256334.9</v>
      </c>
      <c r="R185" s="12">
        <v>256334.9</v>
      </c>
      <c r="S185" s="12">
        <f t="shared" si="39"/>
        <v>0</v>
      </c>
      <c r="T185" s="12"/>
      <c r="U185" s="20"/>
      <c r="V185" s="20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14"/>
      <c r="FB185" s="14"/>
      <c r="FC185" s="14"/>
      <c r="FD185" s="14"/>
      <c r="FE185" s="14"/>
      <c r="FF185" s="14"/>
      <c r="FG185" s="14"/>
      <c r="FH185" s="14"/>
      <c r="FI185" s="14"/>
      <c r="FJ185" s="14"/>
      <c r="FK185" s="14"/>
      <c r="FL185" s="14"/>
      <c r="FM185" s="14"/>
      <c r="FN185" s="14"/>
      <c r="FO185" s="14"/>
      <c r="FP185" s="14"/>
      <c r="FQ185" s="14"/>
      <c r="FR185" s="14"/>
      <c r="FS185" s="14"/>
      <c r="FT185" s="14"/>
      <c r="FU185" s="14"/>
      <c r="FV185" s="14"/>
      <c r="FW185" s="14"/>
      <c r="FX185" s="14"/>
      <c r="FY185" s="14"/>
      <c r="FZ185" s="14"/>
      <c r="GA185" s="14"/>
      <c r="GB185" s="14"/>
      <c r="GC185" s="14"/>
      <c r="GD185" s="14"/>
      <c r="GE185" s="14"/>
      <c r="GF185" s="14"/>
      <c r="GG185" s="14"/>
      <c r="GH185" s="14"/>
      <c r="GI185" s="14"/>
      <c r="GJ185" s="14"/>
      <c r="GK185" s="14"/>
      <c r="GL185" s="14"/>
      <c r="GM185" s="14"/>
      <c r="GN185" s="14"/>
      <c r="GO185" s="14"/>
      <c r="GP185" s="14"/>
      <c r="GQ185" s="14"/>
      <c r="GR185" s="14"/>
      <c r="GS185" s="14"/>
      <c r="GT185" s="14"/>
      <c r="GU185" s="14"/>
      <c r="GV185" s="14"/>
      <c r="GW185" s="14"/>
      <c r="GX185" s="14"/>
      <c r="GY185" s="14"/>
      <c r="GZ185" s="14"/>
      <c r="HA185" s="14"/>
      <c r="HB185" s="14"/>
      <c r="HC185" s="14"/>
      <c r="HD185" s="14"/>
      <c r="HE185" s="14"/>
      <c r="HF185" s="14"/>
      <c r="HG185" s="14"/>
      <c r="HH185" s="14"/>
      <c r="HI185" s="14"/>
      <c r="HJ185" s="14"/>
      <c r="HK185" s="14"/>
      <c r="HL185" s="14"/>
      <c r="HM185" s="14"/>
      <c r="HN185" s="14"/>
      <c r="HO185" s="14"/>
      <c r="HP185" s="14"/>
      <c r="HQ185" s="14"/>
      <c r="HR185" s="14"/>
      <c r="HS185" s="14"/>
      <c r="HT185" s="14"/>
      <c r="HU185" s="14"/>
      <c r="HV185" s="14"/>
      <c r="HW185" s="14"/>
      <c r="HX185" s="14"/>
      <c r="HY185" s="14"/>
      <c r="HZ185" s="14"/>
      <c r="IA185" s="14"/>
      <c r="IB185" s="14"/>
      <c r="IC185" s="14"/>
      <c r="ID185" s="14"/>
      <c r="IE185" s="14"/>
      <c r="IF185" s="14"/>
      <c r="IG185" s="14"/>
      <c r="IH185" s="14"/>
      <c r="II185" s="14"/>
      <c r="IJ185" s="14"/>
      <c r="IK185" s="14"/>
      <c r="IL185" s="14"/>
      <c r="IM185" s="14"/>
      <c r="IN185" s="14"/>
      <c r="IO185" s="14"/>
      <c r="IP185" s="14"/>
      <c r="IQ185" s="14"/>
      <c r="IR185" s="14"/>
      <c r="IS185" s="14"/>
      <c r="IT185" s="14"/>
      <c r="IU185" s="14"/>
      <c r="IV185" s="14"/>
      <c r="IW185" s="14"/>
      <c r="IX185" s="14"/>
      <c r="IY185" s="14"/>
    </row>
    <row r="186" spans="1:259" ht="78.75" x14ac:dyDescent="0.25">
      <c r="A186" s="7" t="s">
        <v>314</v>
      </c>
      <c r="B186" s="19" t="s">
        <v>315</v>
      </c>
      <c r="C186" s="12">
        <v>401.2</v>
      </c>
      <c r="D186" s="12">
        <v>401.2</v>
      </c>
      <c r="E186" s="12">
        <v>401.2</v>
      </c>
      <c r="F186" s="12">
        <f>E186-D186</f>
        <v>0</v>
      </c>
      <c r="G186" s="12"/>
      <c r="H186" s="12">
        <v>401.2</v>
      </c>
      <c r="I186" s="12">
        <v>401.2</v>
      </c>
      <c r="J186" s="12">
        <v>401.2</v>
      </c>
      <c r="K186" s="12">
        <v>401.2</v>
      </c>
      <c r="L186" s="12">
        <v>401.2</v>
      </c>
      <c r="M186" s="12">
        <f t="shared" si="38"/>
        <v>0</v>
      </c>
      <c r="N186" s="12"/>
      <c r="O186" s="12">
        <v>401.2</v>
      </c>
      <c r="P186" s="12">
        <v>401.2</v>
      </c>
      <c r="Q186" s="12">
        <v>401.2</v>
      </c>
      <c r="R186" s="12">
        <v>401.2</v>
      </c>
      <c r="S186" s="12">
        <f t="shared" si="39"/>
        <v>0</v>
      </c>
      <c r="T186" s="12"/>
      <c r="U186" s="20"/>
      <c r="V186" s="20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  <c r="EL186" s="14"/>
      <c r="EM186" s="14"/>
      <c r="EN186" s="14"/>
      <c r="EO186" s="14"/>
      <c r="EP186" s="14"/>
      <c r="EQ186" s="14"/>
      <c r="ER186" s="14"/>
      <c r="ES186" s="14"/>
      <c r="ET186" s="14"/>
      <c r="EU186" s="14"/>
      <c r="EV186" s="14"/>
      <c r="EW186" s="14"/>
      <c r="EX186" s="14"/>
      <c r="EY186" s="14"/>
      <c r="EZ186" s="14"/>
      <c r="FA186" s="14"/>
      <c r="FB186" s="14"/>
      <c r="FC186" s="14"/>
      <c r="FD186" s="14"/>
      <c r="FE186" s="14"/>
      <c r="FF186" s="14"/>
      <c r="FG186" s="14"/>
      <c r="FH186" s="14"/>
      <c r="FI186" s="14"/>
      <c r="FJ186" s="14"/>
      <c r="FK186" s="14"/>
      <c r="FL186" s="14"/>
      <c r="FM186" s="14"/>
      <c r="FN186" s="14"/>
      <c r="FO186" s="14"/>
      <c r="FP186" s="14"/>
      <c r="FQ186" s="14"/>
      <c r="FR186" s="14"/>
      <c r="FS186" s="14"/>
      <c r="FT186" s="14"/>
      <c r="FU186" s="14"/>
      <c r="FV186" s="14"/>
      <c r="FW186" s="14"/>
      <c r="FX186" s="14"/>
      <c r="FY186" s="14"/>
      <c r="FZ186" s="14"/>
      <c r="GA186" s="14"/>
      <c r="GB186" s="14"/>
      <c r="GC186" s="14"/>
      <c r="GD186" s="14"/>
      <c r="GE186" s="14"/>
      <c r="GF186" s="14"/>
      <c r="GG186" s="14"/>
      <c r="GH186" s="14"/>
      <c r="GI186" s="14"/>
      <c r="GJ186" s="14"/>
      <c r="GK186" s="14"/>
      <c r="GL186" s="14"/>
      <c r="GM186" s="14"/>
      <c r="GN186" s="14"/>
      <c r="GO186" s="14"/>
      <c r="GP186" s="14"/>
      <c r="GQ186" s="14"/>
      <c r="GR186" s="14"/>
      <c r="GS186" s="14"/>
      <c r="GT186" s="14"/>
      <c r="GU186" s="14"/>
      <c r="GV186" s="14"/>
      <c r="GW186" s="14"/>
      <c r="GX186" s="14"/>
      <c r="GY186" s="14"/>
      <c r="GZ186" s="14"/>
      <c r="HA186" s="14"/>
      <c r="HB186" s="14"/>
      <c r="HC186" s="14"/>
      <c r="HD186" s="14"/>
      <c r="HE186" s="14"/>
      <c r="HF186" s="14"/>
      <c r="HG186" s="14"/>
      <c r="HH186" s="14"/>
      <c r="HI186" s="14"/>
      <c r="HJ186" s="14"/>
      <c r="HK186" s="14"/>
      <c r="HL186" s="14"/>
      <c r="HM186" s="14"/>
      <c r="HN186" s="14"/>
      <c r="HO186" s="14"/>
      <c r="HP186" s="14"/>
      <c r="HQ186" s="14"/>
      <c r="HR186" s="14"/>
      <c r="HS186" s="14"/>
      <c r="HT186" s="14"/>
      <c r="HU186" s="14"/>
      <c r="HV186" s="14"/>
      <c r="HW186" s="14"/>
      <c r="HX186" s="14"/>
      <c r="HY186" s="14"/>
      <c r="HZ186" s="14"/>
      <c r="IA186" s="14"/>
      <c r="IB186" s="14"/>
      <c r="IC186" s="14"/>
      <c r="ID186" s="14"/>
      <c r="IE186" s="14"/>
      <c r="IF186" s="14"/>
      <c r="IG186" s="14"/>
      <c r="IH186" s="14"/>
      <c r="II186" s="14"/>
      <c r="IJ186" s="14"/>
      <c r="IK186" s="14"/>
      <c r="IL186" s="14"/>
      <c r="IM186" s="14"/>
      <c r="IN186" s="14"/>
      <c r="IO186" s="14"/>
      <c r="IP186" s="14"/>
      <c r="IQ186" s="14"/>
      <c r="IR186" s="14"/>
      <c r="IS186" s="14"/>
      <c r="IT186" s="14"/>
      <c r="IU186" s="14"/>
      <c r="IV186" s="14"/>
      <c r="IW186" s="14"/>
      <c r="IX186" s="14"/>
      <c r="IY186" s="14"/>
    </row>
    <row r="187" spans="1:259" ht="47.25" x14ac:dyDescent="0.25">
      <c r="A187" s="7" t="s">
        <v>314</v>
      </c>
      <c r="B187" s="19" t="s">
        <v>316</v>
      </c>
      <c r="C187" s="12">
        <v>402.5</v>
      </c>
      <c r="D187" s="12">
        <v>402.5</v>
      </c>
      <c r="E187" s="12">
        <v>402.5</v>
      </c>
      <c r="F187" s="12">
        <f>E187-D187</f>
        <v>0</v>
      </c>
      <c r="G187" s="12"/>
      <c r="H187" s="12">
        <v>402.5</v>
      </c>
      <c r="I187" s="12">
        <v>402.5</v>
      </c>
      <c r="J187" s="12">
        <v>402.5</v>
      </c>
      <c r="K187" s="12">
        <v>402.5</v>
      </c>
      <c r="L187" s="12">
        <v>402.5</v>
      </c>
      <c r="M187" s="12">
        <f t="shared" si="38"/>
        <v>0</v>
      </c>
      <c r="N187" s="12"/>
      <c r="O187" s="12">
        <v>402.5</v>
      </c>
      <c r="P187" s="12">
        <v>402.5</v>
      </c>
      <c r="Q187" s="12">
        <v>402.5</v>
      </c>
      <c r="R187" s="12">
        <v>402.5</v>
      </c>
      <c r="S187" s="12">
        <f t="shared" si="39"/>
        <v>0</v>
      </c>
      <c r="T187" s="12"/>
      <c r="U187" s="20"/>
      <c r="V187" s="20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  <c r="ES187" s="14"/>
      <c r="ET187" s="14"/>
      <c r="EU187" s="14"/>
      <c r="EV187" s="14"/>
      <c r="EW187" s="14"/>
      <c r="EX187" s="14"/>
      <c r="EY187" s="14"/>
      <c r="EZ187" s="14"/>
      <c r="FA187" s="14"/>
      <c r="FB187" s="14"/>
      <c r="FC187" s="14"/>
      <c r="FD187" s="14"/>
      <c r="FE187" s="14"/>
      <c r="FF187" s="14"/>
      <c r="FG187" s="14"/>
      <c r="FH187" s="14"/>
      <c r="FI187" s="14"/>
      <c r="FJ187" s="14"/>
      <c r="FK187" s="14"/>
      <c r="FL187" s="14"/>
      <c r="FM187" s="14"/>
      <c r="FN187" s="14"/>
      <c r="FO187" s="14"/>
      <c r="FP187" s="14"/>
      <c r="FQ187" s="14"/>
      <c r="FR187" s="14"/>
      <c r="FS187" s="14"/>
      <c r="FT187" s="14"/>
      <c r="FU187" s="14"/>
      <c r="FV187" s="14"/>
      <c r="FW187" s="14"/>
      <c r="FX187" s="14"/>
      <c r="FY187" s="14"/>
      <c r="FZ187" s="14"/>
      <c r="GA187" s="14"/>
      <c r="GB187" s="14"/>
      <c r="GC187" s="14"/>
      <c r="GD187" s="14"/>
      <c r="GE187" s="14"/>
      <c r="GF187" s="14"/>
      <c r="GG187" s="14"/>
      <c r="GH187" s="14"/>
      <c r="GI187" s="14"/>
      <c r="GJ187" s="14"/>
      <c r="GK187" s="14"/>
      <c r="GL187" s="14"/>
      <c r="GM187" s="14"/>
      <c r="GN187" s="14"/>
      <c r="GO187" s="14"/>
      <c r="GP187" s="14"/>
      <c r="GQ187" s="14"/>
      <c r="GR187" s="14"/>
      <c r="GS187" s="14"/>
      <c r="GT187" s="14"/>
      <c r="GU187" s="14"/>
      <c r="GV187" s="14"/>
      <c r="GW187" s="14"/>
      <c r="GX187" s="14"/>
      <c r="GY187" s="14"/>
      <c r="GZ187" s="14"/>
      <c r="HA187" s="14"/>
      <c r="HB187" s="14"/>
      <c r="HC187" s="14"/>
      <c r="HD187" s="14"/>
      <c r="HE187" s="14"/>
      <c r="HF187" s="14"/>
      <c r="HG187" s="14"/>
      <c r="HH187" s="14"/>
      <c r="HI187" s="14"/>
      <c r="HJ187" s="14"/>
      <c r="HK187" s="14"/>
      <c r="HL187" s="14"/>
      <c r="HM187" s="14"/>
      <c r="HN187" s="14"/>
      <c r="HO187" s="14"/>
      <c r="HP187" s="14"/>
      <c r="HQ187" s="14"/>
      <c r="HR187" s="14"/>
      <c r="HS187" s="14"/>
      <c r="HT187" s="14"/>
      <c r="HU187" s="14"/>
      <c r="HV187" s="14"/>
      <c r="HW187" s="14"/>
      <c r="HX187" s="14"/>
      <c r="HY187" s="14"/>
      <c r="HZ187" s="14"/>
      <c r="IA187" s="14"/>
      <c r="IB187" s="14"/>
      <c r="IC187" s="14"/>
      <c r="ID187" s="14"/>
      <c r="IE187" s="14"/>
      <c r="IF187" s="14"/>
      <c r="IG187" s="14"/>
      <c r="IH187" s="14"/>
      <c r="II187" s="14"/>
      <c r="IJ187" s="14"/>
      <c r="IK187" s="14"/>
      <c r="IL187" s="14"/>
      <c r="IM187" s="14"/>
      <c r="IN187" s="14"/>
      <c r="IO187" s="14"/>
      <c r="IP187" s="14"/>
      <c r="IQ187" s="14"/>
      <c r="IR187" s="14"/>
      <c r="IS187" s="14"/>
      <c r="IT187" s="14"/>
      <c r="IU187" s="14"/>
      <c r="IV187" s="14"/>
      <c r="IW187" s="14"/>
      <c r="IX187" s="14"/>
      <c r="IY187" s="14"/>
    </row>
    <row r="188" spans="1:259" ht="63" x14ac:dyDescent="0.25">
      <c r="A188" s="7" t="s">
        <v>314</v>
      </c>
      <c r="B188" s="19" t="s">
        <v>317</v>
      </c>
      <c r="C188" s="12">
        <v>1505.8</v>
      </c>
      <c r="D188" s="12">
        <v>1505.8</v>
      </c>
      <c r="E188" s="12">
        <v>1505.8</v>
      </c>
      <c r="F188" s="12">
        <f t="shared" si="41"/>
        <v>0</v>
      </c>
      <c r="G188" s="12"/>
      <c r="H188" s="12">
        <v>1505.8</v>
      </c>
      <c r="I188" s="12">
        <v>1505.8</v>
      </c>
      <c r="J188" s="12">
        <v>1505.8</v>
      </c>
      <c r="K188" s="12">
        <v>1505.8</v>
      </c>
      <c r="L188" s="12">
        <v>1505.8</v>
      </c>
      <c r="M188" s="12">
        <f t="shared" si="38"/>
        <v>0</v>
      </c>
      <c r="N188" s="12"/>
      <c r="O188" s="12">
        <v>1505.8</v>
      </c>
      <c r="P188" s="12">
        <v>1505.8</v>
      </c>
      <c r="Q188" s="12">
        <v>1505.8</v>
      </c>
      <c r="R188" s="12">
        <v>1505.8</v>
      </c>
      <c r="S188" s="12">
        <f t="shared" si="39"/>
        <v>0</v>
      </c>
      <c r="T188" s="12"/>
      <c r="U188" s="20"/>
      <c r="V188" s="20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14"/>
      <c r="FB188" s="14"/>
      <c r="FC188" s="14"/>
      <c r="FD188" s="14"/>
      <c r="FE188" s="14"/>
      <c r="FF188" s="14"/>
      <c r="FG188" s="14"/>
      <c r="FH188" s="14"/>
      <c r="FI188" s="14"/>
      <c r="FJ188" s="14"/>
      <c r="FK188" s="14"/>
      <c r="FL188" s="14"/>
      <c r="FM188" s="14"/>
      <c r="FN188" s="14"/>
      <c r="FO188" s="14"/>
      <c r="FP188" s="14"/>
      <c r="FQ188" s="14"/>
      <c r="FR188" s="14"/>
      <c r="FS188" s="14"/>
      <c r="FT188" s="14"/>
      <c r="FU188" s="14"/>
      <c r="FV188" s="14"/>
      <c r="FW188" s="14"/>
      <c r="FX188" s="14"/>
      <c r="FY188" s="14"/>
      <c r="FZ188" s="14"/>
      <c r="GA188" s="14"/>
      <c r="GB188" s="14"/>
      <c r="GC188" s="14"/>
      <c r="GD188" s="14"/>
      <c r="GE188" s="14"/>
      <c r="GF188" s="14"/>
      <c r="GG188" s="14"/>
      <c r="GH188" s="14"/>
      <c r="GI188" s="14"/>
      <c r="GJ188" s="14"/>
      <c r="GK188" s="14"/>
      <c r="GL188" s="14"/>
      <c r="GM188" s="14"/>
      <c r="GN188" s="14"/>
      <c r="GO188" s="14"/>
      <c r="GP188" s="14"/>
      <c r="GQ188" s="14"/>
      <c r="GR188" s="14"/>
      <c r="GS188" s="14"/>
      <c r="GT188" s="14"/>
      <c r="GU188" s="14"/>
      <c r="GV188" s="14"/>
      <c r="GW188" s="14"/>
      <c r="GX188" s="14"/>
      <c r="GY188" s="14"/>
      <c r="GZ188" s="14"/>
      <c r="HA188" s="14"/>
      <c r="HB188" s="14"/>
      <c r="HC188" s="14"/>
      <c r="HD188" s="14"/>
      <c r="HE188" s="14"/>
      <c r="HF188" s="14"/>
      <c r="HG188" s="14"/>
      <c r="HH188" s="14"/>
      <c r="HI188" s="14"/>
      <c r="HJ188" s="14"/>
      <c r="HK188" s="14"/>
      <c r="HL188" s="14"/>
      <c r="HM188" s="14"/>
      <c r="HN188" s="14"/>
      <c r="HO188" s="14"/>
      <c r="HP188" s="14"/>
      <c r="HQ188" s="14"/>
      <c r="HR188" s="14"/>
      <c r="HS188" s="14"/>
      <c r="HT188" s="14"/>
      <c r="HU188" s="14"/>
      <c r="HV188" s="14"/>
      <c r="HW188" s="14"/>
      <c r="HX188" s="14"/>
      <c r="HY188" s="14"/>
      <c r="HZ188" s="14"/>
      <c r="IA188" s="14"/>
      <c r="IB188" s="14"/>
      <c r="IC188" s="14"/>
      <c r="ID188" s="14"/>
      <c r="IE188" s="14"/>
      <c r="IF188" s="14"/>
      <c r="IG188" s="14"/>
      <c r="IH188" s="14"/>
      <c r="II188" s="14"/>
      <c r="IJ188" s="14"/>
      <c r="IK188" s="14"/>
      <c r="IL188" s="14"/>
      <c r="IM188" s="14"/>
      <c r="IN188" s="14"/>
      <c r="IO188" s="14"/>
      <c r="IP188" s="14"/>
      <c r="IQ188" s="14"/>
      <c r="IR188" s="14"/>
      <c r="IS188" s="14"/>
      <c r="IT188" s="14"/>
      <c r="IU188" s="14"/>
      <c r="IV188" s="14"/>
      <c r="IW188" s="14"/>
      <c r="IX188" s="14"/>
      <c r="IY188" s="14"/>
    </row>
    <row r="189" spans="1:259" ht="63" x14ac:dyDescent="0.25">
      <c r="A189" s="7" t="s">
        <v>314</v>
      </c>
      <c r="B189" s="19" t="s">
        <v>318</v>
      </c>
      <c r="C189" s="12">
        <v>234.7</v>
      </c>
      <c r="D189" s="12">
        <v>234.7</v>
      </c>
      <c r="E189" s="12">
        <v>234.7</v>
      </c>
      <c r="F189" s="12">
        <f t="shared" si="41"/>
        <v>0</v>
      </c>
      <c r="G189" s="12"/>
      <c r="H189" s="12">
        <v>234.7</v>
      </c>
      <c r="I189" s="12">
        <v>234.7</v>
      </c>
      <c r="J189" s="12">
        <v>234.7</v>
      </c>
      <c r="K189" s="12">
        <v>234.7</v>
      </c>
      <c r="L189" s="12">
        <v>234.7</v>
      </c>
      <c r="M189" s="12">
        <f t="shared" si="38"/>
        <v>0</v>
      </c>
      <c r="N189" s="12"/>
      <c r="O189" s="12">
        <v>234.7</v>
      </c>
      <c r="P189" s="12">
        <v>234.7</v>
      </c>
      <c r="Q189" s="12">
        <v>234.7</v>
      </c>
      <c r="R189" s="12">
        <v>234.7</v>
      </c>
      <c r="S189" s="12">
        <f t="shared" si="39"/>
        <v>0</v>
      </c>
      <c r="T189" s="12"/>
      <c r="U189" s="20"/>
      <c r="V189" s="20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  <c r="ES189" s="14"/>
      <c r="ET189" s="14"/>
      <c r="EU189" s="14"/>
      <c r="EV189" s="14"/>
      <c r="EW189" s="14"/>
      <c r="EX189" s="14"/>
      <c r="EY189" s="14"/>
      <c r="EZ189" s="14"/>
      <c r="FA189" s="14"/>
      <c r="FB189" s="14"/>
      <c r="FC189" s="14"/>
      <c r="FD189" s="14"/>
      <c r="FE189" s="14"/>
      <c r="FF189" s="14"/>
      <c r="FG189" s="14"/>
      <c r="FH189" s="14"/>
      <c r="FI189" s="14"/>
      <c r="FJ189" s="14"/>
      <c r="FK189" s="14"/>
      <c r="FL189" s="14"/>
      <c r="FM189" s="14"/>
      <c r="FN189" s="14"/>
      <c r="FO189" s="14"/>
      <c r="FP189" s="14"/>
      <c r="FQ189" s="14"/>
      <c r="FR189" s="14"/>
      <c r="FS189" s="14"/>
      <c r="FT189" s="14"/>
      <c r="FU189" s="14"/>
      <c r="FV189" s="14"/>
      <c r="FW189" s="14"/>
      <c r="FX189" s="14"/>
      <c r="FY189" s="14"/>
      <c r="FZ189" s="14"/>
      <c r="GA189" s="14"/>
      <c r="GB189" s="14"/>
      <c r="GC189" s="14"/>
      <c r="GD189" s="14"/>
      <c r="GE189" s="14"/>
      <c r="GF189" s="14"/>
      <c r="GG189" s="14"/>
      <c r="GH189" s="14"/>
      <c r="GI189" s="14"/>
      <c r="GJ189" s="14"/>
      <c r="GK189" s="14"/>
      <c r="GL189" s="14"/>
      <c r="GM189" s="14"/>
      <c r="GN189" s="14"/>
      <c r="GO189" s="14"/>
      <c r="GP189" s="14"/>
      <c r="GQ189" s="14"/>
      <c r="GR189" s="14"/>
      <c r="GS189" s="14"/>
      <c r="GT189" s="14"/>
      <c r="GU189" s="14"/>
      <c r="GV189" s="14"/>
      <c r="GW189" s="14"/>
      <c r="GX189" s="14"/>
      <c r="GY189" s="14"/>
      <c r="GZ189" s="14"/>
      <c r="HA189" s="14"/>
      <c r="HB189" s="14"/>
      <c r="HC189" s="14"/>
      <c r="HD189" s="14"/>
      <c r="HE189" s="14"/>
      <c r="HF189" s="14"/>
      <c r="HG189" s="14"/>
      <c r="HH189" s="14"/>
      <c r="HI189" s="14"/>
      <c r="HJ189" s="14"/>
      <c r="HK189" s="14"/>
      <c r="HL189" s="14"/>
      <c r="HM189" s="14"/>
      <c r="HN189" s="14"/>
      <c r="HO189" s="14"/>
      <c r="HP189" s="14"/>
      <c r="HQ189" s="14"/>
      <c r="HR189" s="14"/>
      <c r="HS189" s="14"/>
      <c r="HT189" s="14"/>
      <c r="HU189" s="14"/>
      <c r="HV189" s="14"/>
      <c r="HW189" s="14"/>
      <c r="HX189" s="14"/>
      <c r="HY189" s="14"/>
      <c r="HZ189" s="14"/>
      <c r="IA189" s="14"/>
      <c r="IB189" s="14"/>
      <c r="IC189" s="14"/>
      <c r="ID189" s="14"/>
      <c r="IE189" s="14"/>
      <c r="IF189" s="14"/>
      <c r="IG189" s="14"/>
      <c r="IH189" s="14"/>
      <c r="II189" s="14"/>
      <c r="IJ189" s="14"/>
      <c r="IK189" s="14"/>
      <c r="IL189" s="14"/>
      <c r="IM189" s="14"/>
      <c r="IN189" s="14"/>
      <c r="IO189" s="14"/>
      <c r="IP189" s="14"/>
      <c r="IQ189" s="14"/>
      <c r="IR189" s="14"/>
      <c r="IS189" s="14"/>
      <c r="IT189" s="14"/>
      <c r="IU189" s="14"/>
      <c r="IV189" s="14"/>
      <c r="IW189" s="14"/>
      <c r="IX189" s="14"/>
      <c r="IY189" s="14"/>
    </row>
    <row r="190" spans="1:259" s="57" customFormat="1" ht="78.75" x14ac:dyDescent="0.25">
      <c r="A190" s="7" t="s">
        <v>314</v>
      </c>
      <c r="B190" s="19" t="s">
        <v>319</v>
      </c>
      <c r="C190" s="12">
        <v>102.8</v>
      </c>
      <c r="D190" s="12">
        <v>102.8</v>
      </c>
      <c r="E190" s="12">
        <v>102.8</v>
      </c>
      <c r="F190" s="12">
        <f t="shared" si="41"/>
        <v>0</v>
      </c>
      <c r="G190" s="12"/>
      <c r="H190" s="12">
        <v>102.8</v>
      </c>
      <c r="I190" s="12">
        <v>102.8</v>
      </c>
      <c r="J190" s="12">
        <v>102.8</v>
      </c>
      <c r="K190" s="12">
        <v>102.8</v>
      </c>
      <c r="L190" s="12">
        <v>102.8</v>
      </c>
      <c r="M190" s="12">
        <f t="shared" si="38"/>
        <v>0</v>
      </c>
      <c r="N190" s="12"/>
      <c r="O190" s="12">
        <v>102.8</v>
      </c>
      <c r="P190" s="12">
        <v>102.8</v>
      </c>
      <c r="Q190" s="12">
        <v>102.8</v>
      </c>
      <c r="R190" s="12">
        <v>102.8</v>
      </c>
      <c r="S190" s="12">
        <f t="shared" si="39"/>
        <v>0</v>
      </c>
      <c r="T190" s="12"/>
      <c r="U190" s="20"/>
      <c r="V190" s="20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  <c r="ES190" s="14"/>
      <c r="ET190" s="14"/>
      <c r="EU190" s="14"/>
      <c r="EV190" s="14"/>
      <c r="EW190" s="14"/>
      <c r="EX190" s="14"/>
      <c r="EY190" s="14"/>
      <c r="EZ190" s="14"/>
      <c r="FA190" s="14"/>
      <c r="FB190" s="14"/>
      <c r="FC190" s="14"/>
      <c r="FD190" s="14"/>
      <c r="FE190" s="14"/>
      <c r="FF190" s="14"/>
      <c r="FG190" s="14"/>
      <c r="FH190" s="14"/>
      <c r="FI190" s="14"/>
      <c r="FJ190" s="14"/>
      <c r="FK190" s="14"/>
      <c r="FL190" s="14"/>
      <c r="FM190" s="14"/>
      <c r="FN190" s="14"/>
      <c r="FO190" s="14"/>
      <c r="FP190" s="14"/>
      <c r="FQ190" s="14"/>
      <c r="FR190" s="14"/>
      <c r="FS190" s="14"/>
      <c r="FT190" s="14"/>
      <c r="FU190" s="14"/>
      <c r="FV190" s="14"/>
      <c r="FW190" s="14"/>
      <c r="FX190" s="14"/>
      <c r="FY190" s="14"/>
      <c r="FZ190" s="14"/>
      <c r="GA190" s="14"/>
      <c r="GB190" s="14"/>
      <c r="GC190" s="14"/>
      <c r="GD190" s="14"/>
      <c r="GE190" s="14"/>
      <c r="GF190" s="14"/>
      <c r="GG190" s="14"/>
      <c r="GH190" s="14"/>
      <c r="GI190" s="14"/>
      <c r="GJ190" s="14"/>
      <c r="GK190" s="14"/>
      <c r="GL190" s="14"/>
      <c r="GM190" s="14"/>
      <c r="GN190" s="14"/>
      <c r="GO190" s="14"/>
      <c r="GP190" s="14"/>
      <c r="GQ190" s="14"/>
      <c r="GR190" s="14"/>
      <c r="GS190" s="14"/>
      <c r="GT190" s="14"/>
      <c r="GU190" s="14"/>
      <c r="GV190" s="14"/>
      <c r="GW190" s="14"/>
      <c r="GX190" s="14"/>
      <c r="GY190" s="14"/>
      <c r="GZ190" s="14"/>
      <c r="HA190" s="14"/>
      <c r="HB190" s="14"/>
      <c r="HC190" s="14"/>
      <c r="HD190" s="14"/>
      <c r="HE190" s="14"/>
      <c r="HF190" s="14"/>
      <c r="HG190" s="14"/>
      <c r="HH190" s="14"/>
      <c r="HI190" s="14"/>
      <c r="HJ190" s="14"/>
      <c r="HK190" s="14"/>
      <c r="HL190" s="14"/>
      <c r="HM190" s="14"/>
      <c r="HN190" s="14"/>
      <c r="HO190" s="14"/>
      <c r="HP190" s="14"/>
      <c r="HQ190" s="14"/>
      <c r="HR190" s="14"/>
      <c r="HS190" s="14"/>
      <c r="HT190" s="14"/>
      <c r="HU190" s="14"/>
      <c r="HV190" s="14"/>
      <c r="HW190" s="14"/>
      <c r="HX190" s="14"/>
      <c r="HY190" s="14"/>
      <c r="HZ190" s="14"/>
      <c r="IA190" s="14"/>
      <c r="IB190" s="14"/>
      <c r="IC190" s="14"/>
      <c r="ID190" s="14"/>
      <c r="IE190" s="14"/>
      <c r="IF190" s="14"/>
      <c r="IG190" s="14"/>
      <c r="IH190" s="14"/>
      <c r="II190" s="14"/>
      <c r="IJ190" s="14"/>
      <c r="IK190" s="14"/>
      <c r="IL190" s="14"/>
      <c r="IM190" s="14"/>
      <c r="IN190" s="14"/>
      <c r="IO190" s="14"/>
      <c r="IP190" s="14"/>
      <c r="IQ190" s="14"/>
      <c r="IR190" s="14"/>
      <c r="IS190" s="14"/>
      <c r="IT190" s="14"/>
      <c r="IU190" s="14"/>
      <c r="IV190" s="14"/>
      <c r="IW190" s="14"/>
      <c r="IX190" s="14"/>
      <c r="IY190" s="14"/>
    </row>
    <row r="191" spans="1:259" ht="63" x14ac:dyDescent="0.25">
      <c r="A191" s="7" t="s">
        <v>314</v>
      </c>
      <c r="B191" s="19" t="s">
        <v>320</v>
      </c>
      <c r="C191" s="12">
        <v>391.4</v>
      </c>
      <c r="D191" s="12">
        <v>391.4</v>
      </c>
      <c r="E191" s="12">
        <v>391.4</v>
      </c>
      <c r="F191" s="12">
        <f t="shared" si="41"/>
        <v>0</v>
      </c>
      <c r="G191" s="12"/>
      <c r="H191" s="12">
        <v>391.4</v>
      </c>
      <c r="I191" s="12">
        <v>391.4</v>
      </c>
      <c r="J191" s="12">
        <v>391.4</v>
      </c>
      <c r="K191" s="12">
        <v>391.4</v>
      </c>
      <c r="L191" s="12">
        <v>391.4</v>
      </c>
      <c r="M191" s="12">
        <f t="shared" si="38"/>
        <v>0</v>
      </c>
      <c r="N191" s="12"/>
      <c r="O191" s="12">
        <v>391.4</v>
      </c>
      <c r="P191" s="12">
        <v>391.4</v>
      </c>
      <c r="Q191" s="12">
        <v>391.4</v>
      </c>
      <c r="R191" s="12">
        <v>391.4</v>
      </c>
      <c r="S191" s="12">
        <f t="shared" si="39"/>
        <v>0</v>
      </c>
      <c r="T191" s="12"/>
      <c r="U191" s="20"/>
      <c r="V191" s="20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  <c r="GH191" s="14"/>
      <c r="GI191" s="14"/>
      <c r="GJ191" s="14"/>
      <c r="GK191" s="14"/>
      <c r="GL191" s="14"/>
      <c r="GM191" s="14"/>
      <c r="GN191" s="14"/>
      <c r="GO191" s="14"/>
      <c r="GP191" s="14"/>
      <c r="GQ191" s="14"/>
      <c r="GR191" s="14"/>
      <c r="GS191" s="14"/>
      <c r="GT191" s="14"/>
      <c r="GU191" s="14"/>
      <c r="GV191" s="14"/>
      <c r="GW191" s="14"/>
      <c r="GX191" s="14"/>
      <c r="GY191" s="14"/>
      <c r="GZ191" s="14"/>
      <c r="HA191" s="14"/>
      <c r="HB191" s="14"/>
      <c r="HC191" s="14"/>
      <c r="HD191" s="14"/>
      <c r="HE191" s="14"/>
      <c r="HF191" s="14"/>
      <c r="HG191" s="14"/>
      <c r="HH191" s="14"/>
      <c r="HI191" s="14"/>
      <c r="HJ191" s="14"/>
      <c r="HK191" s="14"/>
      <c r="HL191" s="14"/>
      <c r="HM191" s="14"/>
      <c r="HN191" s="14"/>
      <c r="HO191" s="14"/>
      <c r="HP191" s="14"/>
      <c r="HQ191" s="14"/>
      <c r="HR191" s="14"/>
      <c r="HS191" s="14"/>
      <c r="HT191" s="14"/>
      <c r="HU191" s="14"/>
      <c r="HV191" s="14"/>
      <c r="HW191" s="14"/>
      <c r="HX191" s="14"/>
      <c r="HY191" s="14"/>
      <c r="HZ191" s="14"/>
      <c r="IA191" s="14"/>
      <c r="IB191" s="14"/>
      <c r="IC191" s="14"/>
      <c r="ID191" s="14"/>
      <c r="IE191" s="14"/>
      <c r="IF191" s="14"/>
      <c r="IG191" s="14"/>
      <c r="IH191" s="14"/>
      <c r="II191" s="14"/>
      <c r="IJ191" s="14"/>
      <c r="IK191" s="14"/>
      <c r="IL191" s="14"/>
      <c r="IM191" s="14"/>
      <c r="IN191" s="14"/>
      <c r="IO191" s="14"/>
      <c r="IP191" s="14"/>
      <c r="IQ191" s="14"/>
      <c r="IR191" s="14"/>
      <c r="IS191" s="14"/>
      <c r="IT191" s="14"/>
      <c r="IU191" s="14"/>
      <c r="IV191" s="14"/>
      <c r="IW191" s="14"/>
      <c r="IX191" s="14"/>
      <c r="IY191" s="14"/>
    </row>
    <row r="192" spans="1:259" ht="78.75" x14ac:dyDescent="0.25">
      <c r="A192" s="7" t="s">
        <v>321</v>
      </c>
      <c r="B192" s="19" t="s">
        <v>322</v>
      </c>
      <c r="C192" s="12">
        <v>78237</v>
      </c>
      <c r="D192" s="12">
        <v>78237</v>
      </c>
      <c r="E192" s="12">
        <v>79136.5</v>
      </c>
      <c r="F192" s="12">
        <f t="shared" si="41"/>
        <v>899.5</v>
      </c>
      <c r="G192" s="12" t="s">
        <v>241</v>
      </c>
      <c r="H192" s="12">
        <v>79241.899999999994</v>
      </c>
      <c r="I192" s="12">
        <v>79241.899999999994</v>
      </c>
      <c r="J192" s="12">
        <v>79241.899999999994</v>
      </c>
      <c r="K192" s="12">
        <v>79241.899999999994</v>
      </c>
      <c r="L192" s="12">
        <v>79241.899999999994</v>
      </c>
      <c r="M192" s="12">
        <f t="shared" si="38"/>
        <v>0</v>
      </c>
      <c r="N192" s="12"/>
      <c r="O192" s="12">
        <v>80286</v>
      </c>
      <c r="P192" s="12">
        <v>80286</v>
      </c>
      <c r="Q192" s="12">
        <v>80286</v>
      </c>
      <c r="R192" s="12">
        <v>80286</v>
      </c>
      <c r="S192" s="12">
        <f t="shared" si="39"/>
        <v>0</v>
      </c>
      <c r="T192" s="12"/>
      <c r="U192" s="20"/>
      <c r="V192" s="20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  <c r="ES192" s="14"/>
      <c r="ET192" s="14"/>
      <c r="EU192" s="14"/>
      <c r="EV192" s="14"/>
      <c r="EW192" s="14"/>
      <c r="EX192" s="14"/>
      <c r="EY192" s="14"/>
      <c r="EZ192" s="14"/>
      <c r="FA192" s="14"/>
      <c r="FB192" s="14"/>
      <c r="FC192" s="14"/>
      <c r="FD192" s="14"/>
      <c r="FE192" s="14"/>
      <c r="FF192" s="14"/>
      <c r="FG192" s="14"/>
      <c r="FH192" s="14"/>
      <c r="FI192" s="14"/>
      <c r="FJ192" s="14"/>
      <c r="FK192" s="14"/>
      <c r="FL192" s="14"/>
      <c r="FM192" s="14"/>
      <c r="FN192" s="14"/>
      <c r="FO192" s="14"/>
      <c r="FP192" s="14"/>
      <c r="FQ192" s="14"/>
      <c r="FR192" s="14"/>
      <c r="FS192" s="14"/>
      <c r="FT192" s="14"/>
      <c r="FU192" s="14"/>
      <c r="FV192" s="14"/>
      <c r="FW192" s="14"/>
      <c r="FX192" s="14"/>
      <c r="FY192" s="14"/>
      <c r="FZ192" s="14"/>
      <c r="GA192" s="14"/>
      <c r="GB192" s="14"/>
      <c r="GC192" s="14"/>
      <c r="GD192" s="14"/>
      <c r="GE192" s="14"/>
      <c r="GF192" s="14"/>
      <c r="GG192" s="14"/>
      <c r="GH192" s="14"/>
      <c r="GI192" s="14"/>
      <c r="GJ192" s="14"/>
      <c r="GK192" s="14"/>
      <c r="GL192" s="14"/>
      <c r="GM192" s="14"/>
      <c r="GN192" s="14"/>
      <c r="GO192" s="14"/>
      <c r="GP192" s="14"/>
      <c r="GQ192" s="14"/>
      <c r="GR192" s="14"/>
      <c r="GS192" s="14"/>
      <c r="GT192" s="14"/>
      <c r="GU192" s="14"/>
      <c r="GV192" s="14"/>
      <c r="GW192" s="14"/>
      <c r="GX192" s="14"/>
      <c r="GY192" s="14"/>
      <c r="GZ192" s="14"/>
      <c r="HA192" s="14"/>
      <c r="HB192" s="14"/>
      <c r="HC192" s="14"/>
      <c r="HD192" s="14"/>
      <c r="HE192" s="14"/>
      <c r="HF192" s="14"/>
      <c r="HG192" s="14"/>
      <c r="HH192" s="14"/>
      <c r="HI192" s="14"/>
      <c r="HJ192" s="14"/>
      <c r="HK192" s="14"/>
      <c r="HL192" s="14"/>
      <c r="HM192" s="14"/>
      <c r="HN192" s="14"/>
      <c r="HO192" s="14"/>
      <c r="HP192" s="14"/>
      <c r="HQ192" s="14"/>
      <c r="HR192" s="14"/>
      <c r="HS192" s="14"/>
      <c r="HT192" s="14"/>
      <c r="HU192" s="14"/>
      <c r="HV192" s="14"/>
      <c r="HW192" s="14"/>
      <c r="HX192" s="14"/>
      <c r="HY192" s="14"/>
      <c r="HZ192" s="14"/>
      <c r="IA192" s="14"/>
      <c r="IB192" s="14"/>
      <c r="IC192" s="14"/>
      <c r="ID192" s="14"/>
      <c r="IE192" s="14"/>
      <c r="IF192" s="14"/>
      <c r="IG192" s="14"/>
      <c r="IH192" s="14"/>
      <c r="II192" s="14"/>
      <c r="IJ192" s="14"/>
      <c r="IK192" s="14"/>
      <c r="IL192" s="14"/>
      <c r="IM192" s="14"/>
      <c r="IN192" s="14"/>
      <c r="IO192" s="14"/>
      <c r="IP192" s="14"/>
      <c r="IQ192" s="14"/>
      <c r="IR192" s="14"/>
      <c r="IS192" s="14"/>
      <c r="IT192" s="14"/>
      <c r="IU192" s="14"/>
      <c r="IV192" s="14"/>
      <c r="IW192" s="14"/>
      <c r="IX192" s="14"/>
      <c r="IY192" s="14"/>
    </row>
    <row r="193" spans="1:259" ht="63" x14ac:dyDescent="0.25">
      <c r="A193" s="7" t="s">
        <v>321</v>
      </c>
      <c r="B193" s="19" t="s">
        <v>323</v>
      </c>
      <c r="C193" s="12">
        <v>6102.1</v>
      </c>
      <c r="D193" s="12">
        <v>6102.1</v>
      </c>
      <c r="E193" s="12">
        <v>6562.3</v>
      </c>
      <c r="F193" s="12">
        <f t="shared" si="41"/>
        <v>460.19999999999982</v>
      </c>
      <c r="G193" s="12" t="s">
        <v>241</v>
      </c>
      <c r="H193" s="12">
        <v>6102.1</v>
      </c>
      <c r="I193" s="12">
        <v>6102.1</v>
      </c>
      <c r="J193" s="12">
        <v>6102.1</v>
      </c>
      <c r="K193" s="12">
        <v>6102.1</v>
      </c>
      <c r="L193" s="12">
        <v>6102.1</v>
      </c>
      <c r="M193" s="12">
        <f t="shared" si="38"/>
        <v>0</v>
      </c>
      <c r="N193" s="12"/>
      <c r="O193" s="12">
        <v>6102.1</v>
      </c>
      <c r="P193" s="12">
        <v>6102.1</v>
      </c>
      <c r="Q193" s="12">
        <v>6102.1</v>
      </c>
      <c r="R193" s="12">
        <v>6102.1</v>
      </c>
      <c r="S193" s="12">
        <f t="shared" si="39"/>
        <v>0</v>
      </c>
      <c r="T193" s="12"/>
      <c r="U193" s="20"/>
      <c r="V193" s="20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  <c r="FY193" s="14"/>
      <c r="FZ193" s="14"/>
      <c r="GA193" s="14"/>
      <c r="GB193" s="14"/>
      <c r="GC193" s="14"/>
      <c r="GD193" s="14"/>
      <c r="GE193" s="14"/>
      <c r="GF193" s="14"/>
      <c r="GG193" s="14"/>
      <c r="GH193" s="14"/>
      <c r="GI193" s="14"/>
      <c r="GJ193" s="14"/>
      <c r="GK193" s="14"/>
      <c r="GL193" s="14"/>
      <c r="GM193" s="14"/>
      <c r="GN193" s="14"/>
      <c r="GO193" s="14"/>
      <c r="GP193" s="14"/>
      <c r="GQ193" s="14"/>
      <c r="GR193" s="14"/>
      <c r="GS193" s="14"/>
      <c r="GT193" s="14"/>
      <c r="GU193" s="14"/>
      <c r="GV193" s="14"/>
      <c r="GW193" s="14"/>
      <c r="GX193" s="14"/>
      <c r="GY193" s="14"/>
      <c r="GZ193" s="14"/>
      <c r="HA193" s="14"/>
      <c r="HB193" s="14"/>
      <c r="HC193" s="14"/>
      <c r="HD193" s="14"/>
      <c r="HE193" s="14"/>
      <c r="HF193" s="14"/>
      <c r="HG193" s="14"/>
      <c r="HH193" s="14"/>
      <c r="HI193" s="14"/>
      <c r="HJ193" s="14"/>
      <c r="HK193" s="14"/>
      <c r="HL193" s="14"/>
      <c r="HM193" s="14"/>
      <c r="HN193" s="14"/>
      <c r="HO193" s="14"/>
      <c r="HP193" s="14"/>
      <c r="HQ193" s="14"/>
      <c r="HR193" s="14"/>
      <c r="HS193" s="14"/>
      <c r="HT193" s="14"/>
      <c r="HU193" s="14"/>
      <c r="HV193" s="14"/>
      <c r="HW193" s="14"/>
      <c r="HX193" s="14"/>
      <c r="HY193" s="14"/>
      <c r="HZ193" s="14"/>
      <c r="IA193" s="14"/>
      <c r="IB193" s="14"/>
      <c r="IC193" s="14"/>
      <c r="ID193" s="14"/>
      <c r="IE193" s="14"/>
      <c r="IF193" s="14"/>
      <c r="IG193" s="14"/>
      <c r="IH193" s="14"/>
      <c r="II193" s="14"/>
      <c r="IJ193" s="14"/>
      <c r="IK193" s="14"/>
      <c r="IL193" s="14"/>
      <c r="IM193" s="14"/>
      <c r="IN193" s="14"/>
      <c r="IO193" s="14"/>
      <c r="IP193" s="14"/>
      <c r="IQ193" s="14"/>
      <c r="IR193" s="14"/>
      <c r="IS193" s="14"/>
      <c r="IT193" s="14"/>
      <c r="IU193" s="14"/>
      <c r="IV193" s="14"/>
      <c r="IW193" s="14"/>
      <c r="IX193" s="14"/>
      <c r="IY193" s="14"/>
    </row>
    <row r="194" spans="1:259" ht="47.25" x14ac:dyDescent="0.25">
      <c r="A194" s="7" t="s">
        <v>321</v>
      </c>
      <c r="B194" s="19" t="s">
        <v>324</v>
      </c>
      <c r="C194" s="12">
        <v>55825.599999999999</v>
      </c>
      <c r="D194" s="12">
        <v>55825.599999999999</v>
      </c>
      <c r="E194" s="12">
        <v>54825.599999999999</v>
      </c>
      <c r="F194" s="12">
        <f t="shared" si="41"/>
        <v>-1000</v>
      </c>
      <c r="G194" s="12" t="s">
        <v>241</v>
      </c>
      <c r="H194" s="12">
        <v>58058.6</v>
      </c>
      <c r="I194" s="12">
        <v>58058.6</v>
      </c>
      <c r="J194" s="12">
        <v>58058.6</v>
      </c>
      <c r="K194" s="12">
        <v>58058.6</v>
      </c>
      <c r="L194" s="12">
        <v>58058.6</v>
      </c>
      <c r="M194" s="12">
        <f t="shared" si="38"/>
        <v>0</v>
      </c>
      <c r="N194" s="12"/>
      <c r="O194" s="12">
        <v>60381</v>
      </c>
      <c r="P194" s="12">
        <v>60381</v>
      </c>
      <c r="Q194" s="12">
        <v>60381</v>
      </c>
      <c r="R194" s="12">
        <v>60381</v>
      </c>
      <c r="S194" s="12">
        <f t="shared" si="39"/>
        <v>0</v>
      </c>
      <c r="T194" s="12"/>
      <c r="U194" s="20"/>
      <c r="V194" s="20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  <c r="FY194" s="14"/>
      <c r="FZ194" s="14"/>
      <c r="GA194" s="14"/>
      <c r="GB194" s="14"/>
      <c r="GC194" s="14"/>
      <c r="GD194" s="14"/>
      <c r="GE194" s="14"/>
      <c r="GF194" s="14"/>
      <c r="GG194" s="14"/>
      <c r="GH194" s="14"/>
      <c r="GI194" s="14"/>
      <c r="GJ194" s="14"/>
      <c r="GK194" s="14"/>
      <c r="GL194" s="14"/>
      <c r="GM194" s="14"/>
      <c r="GN194" s="14"/>
      <c r="GO194" s="14"/>
      <c r="GP194" s="14"/>
      <c r="GQ194" s="14"/>
      <c r="GR194" s="14"/>
      <c r="GS194" s="14"/>
      <c r="GT194" s="14"/>
      <c r="GU194" s="14"/>
      <c r="GV194" s="14"/>
      <c r="GW194" s="14"/>
      <c r="GX194" s="14"/>
      <c r="GY194" s="14"/>
      <c r="GZ194" s="14"/>
      <c r="HA194" s="14"/>
      <c r="HB194" s="14"/>
      <c r="HC194" s="14"/>
      <c r="HD194" s="14"/>
      <c r="HE194" s="14"/>
      <c r="HF194" s="14"/>
      <c r="HG194" s="14"/>
      <c r="HH194" s="14"/>
      <c r="HI194" s="14"/>
      <c r="HJ194" s="14"/>
      <c r="HK194" s="14"/>
      <c r="HL194" s="14"/>
      <c r="HM194" s="14"/>
      <c r="HN194" s="14"/>
      <c r="HO194" s="14"/>
      <c r="HP194" s="14"/>
      <c r="HQ194" s="14"/>
      <c r="HR194" s="14"/>
      <c r="HS194" s="14"/>
      <c r="HT194" s="14"/>
      <c r="HU194" s="14"/>
      <c r="HV194" s="14"/>
      <c r="HW194" s="14"/>
      <c r="HX194" s="14"/>
      <c r="HY194" s="14"/>
      <c r="HZ194" s="14"/>
      <c r="IA194" s="14"/>
      <c r="IB194" s="14"/>
      <c r="IC194" s="14"/>
      <c r="ID194" s="14"/>
      <c r="IE194" s="14"/>
      <c r="IF194" s="14"/>
      <c r="IG194" s="14"/>
      <c r="IH194" s="14"/>
      <c r="II194" s="14"/>
      <c r="IJ194" s="14"/>
      <c r="IK194" s="14"/>
      <c r="IL194" s="14"/>
      <c r="IM194" s="14"/>
      <c r="IN194" s="14"/>
      <c r="IO194" s="14"/>
      <c r="IP194" s="14"/>
      <c r="IQ194" s="14"/>
      <c r="IR194" s="14"/>
      <c r="IS194" s="14"/>
      <c r="IT194" s="14"/>
      <c r="IU194" s="14"/>
      <c r="IV194" s="14"/>
      <c r="IW194" s="14"/>
      <c r="IX194" s="14"/>
      <c r="IY194" s="14"/>
    </row>
    <row r="195" spans="1:259" ht="63" x14ac:dyDescent="0.25">
      <c r="A195" s="7" t="s">
        <v>321</v>
      </c>
      <c r="B195" s="19" t="s">
        <v>325</v>
      </c>
      <c r="C195" s="12">
        <v>19864.400000000001</v>
      </c>
      <c r="D195" s="12">
        <v>19864.400000000001</v>
      </c>
      <c r="E195" s="12">
        <v>22292.400000000001</v>
      </c>
      <c r="F195" s="12">
        <f t="shared" si="41"/>
        <v>2428</v>
      </c>
      <c r="G195" s="12" t="s">
        <v>241</v>
      </c>
      <c r="H195" s="12">
        <v>20659</v>
      </c>
      <c r="I195" s="12">
        <v>20659</v>
      </c>
      <c r="J195" s="12">
        <v>20659</v>
      </c>
      <c r="K195" s="12">
        <v>20659</v>
      </c>
      <c r="L195" s="12">
        <v>20659</v>
      </c>
      <c r="M195" s="12">
        <f t="shared" si="38"/>
        <v>0</v>
      </c>
      <c r="N195" s="12"/>
      <c r="O195" s="12">
        <v>21485.4</v>
      </c>
      <c r="P195" s="12">
        <v>21485.4</v>
      </c>
      <c r="Q195" s="12">
        <v>21485.4</v>
      </c>
      <c r="R195" s="12">
        <v>21485.4</v>
      </c>
      <c r="S195" s="12">
        <f t="shared" si="39"/>
        <v>0</v>
      </c>
      <c r="T195" s="12"/>
      <c r="U195" s="20"/>
      <c r="V195" s="20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  <c r="FY195" s="14"/>
      <c r="FZ195" s="14"/>
      <c r="GA195" s="14"/>
      <c r="GB195" s="14"/>
      <c r="GC195" s="14"/>
      <c r="GD195" s="14"/>
      <c r="GE195" s="14"/>
      <c r="GF195" s="14"/>
      <c r="GG195" s="14"/>
      <c r="GH195" s="14"/>
      <c r="GI195" s="14"/>
      <c r="GJ195" s="14"/>
      <c r="GK195" s="14"/>
      <c r="GL195" s="14"/>
      <c r="GM195" s="14"/>
      <c r="GN195" s="14"/>
      <c r="GO195" s="14"/>
      <c r="GP195" s="14"/>
      <c r="GQ195" s="14"/>
      <c r="GR195" s="14"/>
      <c r="GS195" s="14"/>
      <c r="GT195" s="14"/>
      <c r="GU195" s="14"/>
      <c r="GV195" s="14"/>
      <c r="GW195" s="14"/>
      <c r="GX195" s="14"/>
      <c r="GY195" s="14"/>
      <c r="GZ195" s="14"/>
      <c r="HA195" s="14"/>
      <c r="HB195" s="14"/>
      <c r="HC195" s="14"/>
      <c r="HD195" s="14"/>
      <c r="HE195" s="14"/>
      <c r="HF195" s="14"/>
      <c r="HG195" s="14"/>
      <c r="HH195" s="14"/>
      <c r="HI195" s="14"/>
      <c r="HJ195" s="14"/>
      <c r="HK195" s="14"/>
      <c r="HL195" s="14"/>
      <c r="HM195" s="14"/>
      <c r="HN195" s="14"/>
      <c r="HO195" s="14"/>
      <c r="HP195" s="14"/>
      <c r="HQ195" s="14"/>
      <c r="HR195" s="14"/>
      <c r="HS195" s="14"/>
      <c r="HT195" s="14"/>
      <c r="HU195" s="14"/>
      <c r="HV195" s="14"/>
      <c r="HW195" s="14"/>
      <c r="HX195" s="14"/>
      <c r="HY195" s="14"/>
      <c r="HZ195" s="14"/>
      <c r="IA195" s="14"/>
      <c r="IB195" s="14"/>
      <c r="IC195" s="14"/>
      <c r="ID195" s="14"/>
      <c r="IE195" s="14"/>
      <c r="IF195" s="14"/>
      <c r="IG195" s="14"/>
      <c r="IH195" s="14"/>
      <c r="II195" s="14"/>
      <c r="IJ195" s="14"/>
      <c r="IK195" s="14"/>
      <c r="IL195" s="14"/>
      <c r="IM195" s="14"/>
      <c r="IN195" s="14"/>
      <c r="IO195" s="14"/>
      <c r="IP195" s="14"/>
      <c r="IQ195" s="14"/>
      <c r="IR195" s="14"/>
      <c r="IS195" s="14"/>
      <c r="IT195" s="14"/>
      <c r="IU195" s="14"/>
      <c r="IV195" s="14"/>
      <c r="IW195" s="14"/>
      <c r="IX195" s="14"/>
      <c r="IY195" s="14"/>
    </row>
    <row r="196" spans="1:259" ht="63" x14ac:dyDescent="0.25">
      <c r="A196" s="7" t="s">
        <v>321</v>
      </c>
      <c r="B196" s="19" t="s">
        <v>326</v>
      </c>
      <c r="C196" s="12">
        <v>191978.8</v>
      </c>
      <c r="D196" s="12">
        <v>191978.8</v>
      </c>
      <c r="E196" s="12">
        <v>183064.8</v>
      </c>
      <c r="F196" s="12">
        <f t="shared" si="41"/>
        <v>-8914</v>
      </c>
      <c r="G196" s="12" t="s">
        <v>241</v>
      </c>
      <c r="H196" s="12">
        <v>199658</v>
      </c>
      <c r="I196" s="12">
        <v>199658</v>
      </c>
      <c r="J196" s="12">
        <v>199658</v>
      </c>
      <c r="K196" s="12">
        <v>199658</v>
      </c>
      <c r="L196" s="12">
        <v>199658</v>
      </c>
      <c r="M196" s="12">
        <f t="shared" si="38"/>
        <v>0</v>
      </c>
      <c r="N196" s="12"/>
      <c r="O196" s="12">
        <v>207644.3</v>
      </c>
      <c r="P196" s="12">
        <v>207644.3</v>
      </c>
      <c r="Q196" s="12">
        <v>207644.3</v>
      </c>
      <c r="R196" s="12">
        <v>207644.3</v>
      </c>
      <c r="S196" s="12">
        <f t="shared" si="39"/>
        <v>0</v>
      </c>
      <c r="T196" s="12"/>
      <c r="U196" s="20"/>
      <c r="V196" s="20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4"/>
      <c r="FT196" s="14"/>
      <c r="FU196" s="14"/>
      <c r="FV196" s="14"/>
      <c r="FW196" s="14"/>
      <c r="FX196" s="14"/>
      <c r="FY196" s="14"/>
      <c r="FZ196" s="14"/>
      <c r="GA196" s="14"/>
      <c r="GB196" s="14"/>
      <c r="GC196" s="14"/>
      <c r="GD196" s="14"/>
      <c r="GE196" s="14"/>
      <c r="GF196" s="14"/>
      <c r="GG196" s="14"/>
      <c r="GH196" s="14"/>
      <c r="GI196" s="14"/>
      <c r="GJ196" s="14"/>
      <c r="GK196" s="14"/>
      <c r="GL196" s="14"/>
      <c r="GM196" s="14"/>
      <c r="GN196" s="14"/>
      <c r="GO196" s="14"/>
      <c r="GP196" s="14"/>
      <c r="GQ196" s="14"/>
      <c r="GR196" s="14"/>
      <c r="GS196" s="14"/>
      <c r="GT196" s="14"/>
      <c r="GU196" s="14"/>
      <c r="GV196" s="14"/>
      <c r="GW196" s="14"/>
      <c r="GX196" s="14"/>
      <c r="GY196" s="14"/>
      <c r="GZ196" s="14"/>
      <c r="HA196" s="14"/>
      <c r="HB196" s="14"/>
      <c r="HC196" s="14"/>
      <c r="HD196" s="14"/>
      <c r="HE196" s="14"/>
      <c r="HF196" s="14"/>
      <c r="HG196" s="14"/>
      <c r="HH196" s="14"/>
      <c r="HI196" s="14"/>
      <c r="HJ196" s="14"/>
      <c r="HK196" s="14"/>
      <c r="HL196" s="14"/>
      <c r="HM196" s="14"/>
      <c r="HN196" s="14"/>
      <c r="HO196" s="14"/>
      <c r="HP196" s="14"/>
      <c r="HQ196" s="14"/>
      <c r="HR196" s="14"/>
      <c r="HS196" s="14"/>
      <c r="HT196" s="14"/>
      <c r="HU196" s="14"/>
      <c r="HV196" s="14"/>
      <c r="HW196" s="14"/>
      <c r="HX196" s="14"/>
      <c r="HY196" s="14"/>
      <c r="HZ196" s="14"/>
      <c r="IA196" s="14"/>
      <c r="IB196" s="14"/>
      <c r="IC196" s="14"/>
      <c r="ID196" s="14"/>
      <c r="IE196" s="14"/>
      <c r="IF196" s="14"/>
      <c r="IG196" s="14"/>
      <c r="IH196" s="14"/>
      <c r="II196" s="14"/>
      <c r="IJ196" s="14"/>
      <c r="IK196" s="14"/>
      <c r="IL196" s="14"/>
      <c r="IM196" s="14"/>
      <c r="IN196" s="14"/>
      <c r="IO196" s="14"/>
      <c r="IP196" s="14"/>
      <c r="IQ196" s="14"/>
      <c r="IR196" s="14"/>
      <c r="IS196" s="14"/>
      <c r="IT196" s="14"/>
      <c r="IU196" s="14"/>
      <c r="IV196" s="14"/>
      <c r="IW196" s="14"/>
      <c r="IX196" s="14"/>
      <c r="IY196" s="14"/>
    </row>
    <row r="197" spans="1:259" ht="63" x14ac:dyDescent="0.25">
      <c r="A197" s="7" t="s">
        <v>321</v>
      </c>
      <c r="B197" s="19" t="s">
        <v>327</v>
      </c>
      <c r="C197" s="12">
        <v>125715.4</v>
      </c>
      <c r="D197" s="12">
        <v>125715.4</v>
      </c>
      <c r="E197" s="12">
        <v>122715.4</v>
      </c>
      <c r="F197" s="12">
        <f t="shared" si="41"/>
        <v>-3000</v>
      </c>
      <c r="G197" s="12" t="s">
        <v>241</v>
      </c>
      <c r="H197" s="12">
        <v>125715.4</v>
      </c>
      <c r="I197" s="12">
        <v>125715.4</v>
      </c>
      <c r="J197" s="12">
        <v>125715.4</v>
      </c>
      <c r="K197" s="12">
        <v>125715.4</v>
      </c>
      <c r="L197" s="12">
        <v>125715.4</v>
      </c>
      <c r="M197" s="12">
        <f t="shared" si="38"/>
        <v>0</v>
      </c>
      <c r="N197" s="12"/>
      <c r="O197" s="12">
        <v>125715.4</v>
      </c>
      <c r="P197" s="12">
        <v>125715.4</v>
      </c>
      <c r="Q197" s="12">
        <v>125715.4</v>
      </c>
      <c r="R197" s="12">
        <v>125715.4</v>
      </c>
      <c r="S197" s="12">
        <f t="shared" si="39"/>
        <v>0</v>
      </c>
      <c r="T197" s="12"/>
      <c r="U197" s="20"/>
      <c r="V197" s="20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  <c r="HV197" s="14"/>
      <c r="HW197" s="14"/>
      <c r="HX197" s="14"/>
      <c r="HY197" s="14"/>
      <c r="HZ197" s="14"/>
      <c r="IA197" s="14"/>
      <c r="IB197" s="14"/>
      <c r="IC197" s="14"/>
      <c r="ID197" s="14"/>
      <c r="IE197" s="14"/>
      <c r="IF197" s="14"/>
      <c r="IG197" s="14"/>
      <c r="IH197" s="14"/>
      <c r="II197" s="14"/>
      <c r="IJ197" s="14"/>
      <c r="IK197" s="14"/>
      <c r="IL197" s="14"/>
      <c r="IM197" s="14"/>
      <c r="IN197" s="14"/>
      <c r="IO197" s="14"/>
      <c r="IP197" s="14"/>
      <c r="IQ197" s="14"/>
      <c r="IR197" s="14"/>
      <c r="IS197" s="14"/>
      <c r="IT197" s="14"/>
      <c r="IU197" s="14"/>
      <c r="IV197" s="14"/>
      <c r="IW197" s="14"/>
      <c r="IX197" s="14"/>
      <c r="IY197" s="14"/>
    </row>
    <row r="198" spans="1:259" ht="78.75" x14ac:dyDescent="0.25">
      <c r="A198" s="7" t="s">
        <v>321</v>
      </c>
      <c r="B198" s="19" t="s">
        <v>328</v>
      </c>
      <c r="C198" s="12">
        <v>426.8</v>
      </c>
      <c r="D198" s="12">
        <v>426.8</v>
      </c>
      <c r="E198" s="12">
        <v>339.8</v>
      </c>
      <c r="F198" s="12">
        <f t="shared" si="41"/>
        <v>-87</v>
      </c>
      <c r="G198" s="12" t="s">
        <v>241</v>
      </c>
      <c r="H198" s="12">
        <v>443.9</v>
      </c>
      <c r="I198" s="12">
        <v>443.9</v>
      </c>
      <c r="J198" s="12">
        <v>443.9</v>
      </c>
      <c r="K198" s="12">
        <v>443.9</v>
      </c>
      <c r="L198" s="12">
        <v>443.9</v>
      </c>
      <c r="M198" s="12">
        <f t="shared" si="38"/>
        <v>0</v>
      </c>
      <c r="N198" s="12"/>
      <c r="O198" s="12">
        <v>461.7</v>
      </c>
      <c r="P198" s="12">
        <v>461.7</v>
      </c>
      <c r="Q198" s="12">
        <v>461.7</v>
      </c>
      <c r="R198" s="12">
        <v>461.7</v>
      </c>
      <c r="S198" s="12">
        <f t="shared" si="39"/>
        <v>0</v>
      </c>
      <c r="T198" s="12"/>
      <c r="U198" s="20"/>
      <c r="V198" s="20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  <c r="GH198" s="14"/>
      <c r="GI198" s="14"/>
      <c r="GJ198" s="14"/>
      <c r="GK198" s="14"/>
      <c r="GL198" s="14"/>
      <c r="GM198" s="14"/>
      <c r="GN198" s="14"/>
      <c r="GO198" s="14"/>
      <c r="GP198" s="14"/>
      <c r="GQ198" s="14"/>
      <c r="GR198" s="14"/>
      <c r="GS198" s="14"/>
      <c r="GT198" s="14"/>
      <c r="GU198" s="14"/>
      <c r="GV198" s="14"/>
      <c r="GW198" s="14"/>
      <c r="GX198" s="14"/>
      <c r="GY198" s="14"/>
      <c r="GZ198" s="14"/>
      <c r="HA198" s="14"/>
      <c r="HB198" s="14"/>
      <c r="HC198" s="14"/>
      <c r="HD198" s="14"/>
      <c r="HE198" s="14"/>
      <c r="HF198" s="14"/>
      <c r="HG198" s="14"/>
      <c r="HH198" s="14"/>
      <c r="HI198" s="14"/>
      <c r="HJ198" s="14"/>
      <c r="HK198" s="14"/>
      <c r="HL198" s="14"/>
      <c r="HM198" s="14"/>
      <c r="HN198" s="14"/>
      <c r="HO198" s="14"/>
      <c r="HP198" s="14"/>
      <c r="HQ198" s="14"/>
      <c r="HR198" s="14"/>
      <c r="HS198" s="14"/>
      <c r="HT198" s="14"/>
      <c r="HU198" s="14"/>
      <c r="HV198" s="14"/>
      <c r="HW198" s="14"/>
      <c r="HX198" s="14"/>
      <c r="HY198" s="14"/>
      <c r="HZ198" s="14"/>
      <c r="IA198" s="14"/>
      <c r="IB198" s="14"/>
      <c r="IC198" s="14"/>
      <c r="ID198" s="14"/>
      <c r="IE198" s="14"/>
      <c r="IF198" s="14"/>
      <c r="IG198" s="14"/>
      <c r="IH198" s="14"/>
      <c r="II198" s="14"/>
      <c r="IJ198" s="14"/>
      <c r="IK198" s="14"/>
      <c r="IL198" s="14"/>
      <c r="IM198" s="14"/>
      <c r="IN198" s="14"/>
      <c r="IO198" s="14"/>
      <c r="IP198" s="14"/>
      <c r="IQ198" s="14"/>
      <c r="IR198" s="14"/>
      <c r="IS198" s="14"/>
      <c r="IT198" s="14"/>
      <c r="IU198" s="14"/>
      <c r="IV198" s="14"/>
      <c r="IW198" s="14"/>
      <c r="IX198" s="14"/>
      <c r="IY198" s="14"/>
    </row>
    <row r="199" spans="1:259" ht="63" x14ac:dyDescent="0.25">
      <c r="A199" s="7" t="s">
        <v>321</v>
      </c>
      <c r="B199" s="19" t="s">
        <v>329</v>
      </c>
      <c r="C199" s="12">
        <v>46.6</v>
      </c>
      <c r="D199" s="12">
        <v>46.6</v>
      </c>
      <c r="E199" s="12">
        <v>18.399999999999999</v>
      </c>
      <c r="F199" s="12">
        <f t="shared" si="41"/>
        <v>-28.200000000000003</v>
      </c>
      <c r="G199" s="12" t="s">
        <v>241</v>
      </c>
      <c r="H199" s="12">
        <v>46.6</v>
      </c>
      <c r="I199" s="12">
        <v>46.6</v>
      </c>
      <c r="J199" s="12">
        <v>46.6</v>
      </c>
      <c r="K199" s="12">
        <v>46.6</v>
      </c>
      <c r="L199" s="12">
        <v>46.6</v>
      </c>
      <c r="M199" s="12">
        <f t="shared" si="38"/>
        <v>0</v>
      </c>
      <c r="N199" s="12"/>
      <c r="O199" s="12">
        <v>46.6</v>
      </c>
      <c r="P199" s="12">
        <v>46.6</v>
      </c>
      <c r="Q199" s="12">
        <v>46.6</v>
      </c>
      <c r="R199" s="12">
        <v>46.6</v>
      </c>
      <c r="S199" s="12">
        <f t="shared" si="39"/>
        <v>0</v>
      </c>
      <c r="T199" s="12"/>
      <c r="U199" s="20"/>
      <c r="V199" s="20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  <c r="FY199" s="14"/>
      <c r="FZ199" s="14"/>
      <c r="GA199" s="14"/>
      <c r="GB199" s="14"/>
      <c r="GC199" s="14"/>
      <c r="GD199" s="14"/>
      <c r="GE199" s="14"/>
      <c r="GF199" s="14"/>
      <c r="GG199" s="14"/>
      <c r="GH199" s="14"/>
      <c r="GI199" s="14"/>
      <c r="GJ199" s="14"/>
      <c r="GK199" s="14"/>
      <c r="GL199" s="14"/>
      <c r="GM199" s="14"/>
      <c r="GN199" s="14"/>
      <c r="GO199" s="14"/>
      <c r="GP199" s="14"/>
      <c r="GQ199" s="14"/>
      <c r="GR199" s="14"/>
      <c r="GS199" s="14"/>
      <c r="GT199" s="14"/>
      <c r="GU199" s="14"/>
      <c r="GV199" s="14"/>
      <c r="GW199" s="14"/>
      <c r="GX199" s="14"/>
      <c r="GY199" s="14"/>
      <c r="GZ199" s="14"/>
      <c r="HA199" s="14"/>
      <c r="HB199" s="14"/>
      <c r="HC199" s="14"/>
      <c r="HD199" s="14"/>
      <c r="HE199" s="14"/>
      <c r="HF199" s="14"/>
      <c r="HG199" s="14"/>
      <c r="HH199" s="14"/>
      <c r="HI199" s="14"/>
      <c r="HJ199" s="14"/>
      <c r="HK199" s="14"/>
      <c r="HL199" s="14"/>
      <c r="HM199" s="14"/>
      <c r="HN199" s="14"/>
      <c r="HO199" s="14"/>
      <c r="HP199" s="14"/>
      <c r="HQ199" s="14"/>
      <c r="HR199" s="14"/>
      <c r="HS199" s="14"/>
      <c r="HT199" s="14"/>
      <c r="HU199" s="14"/>
      <c r="HV199" s="14"/>
      <c r="HW199" s="14"/>
      <c r="HX199" s="14"/>
      <c r="HY199" s="14"/>
      <c r="HZ199" s="14"/>
      <c r="IA199" s="14"/>
      <c r="IB199" s="14"/>
      <c r="IC199" s="14"/>
      <c r="ID199" s="14"/>
      <c r="IE199" s="14"/>
      <c r="IF199" s="14"/>
      <c r="IG199" s="14"/>
      <c r="IH199" s="14"/>
      <c r="II199" s="14"/>
      <c r="IJ199" s="14"/>
      <c r="IK199" s="14"/>
      <c r="IL199" s="14"/>
      <c r="IM199" s="14"/>
      <c r="IN199" s="14"/>
      <c r="IO199" s="14"/>
      <c r="IP199" s="14"/>
      <c r="IQ199" s="14"/>
      <c r="IR199" s="14"/>
      <c r="IS199" s="14"/>
      <c r="IT199" s="14"/>
      <c r="IU199" s="14"/>
      <c r="IV199" s="14"/>
      <c r="IW199" s="14"/>
      <c r="IX199" s="14"/>
      <c r="IY199" s="14"/>
    </row>
    <row r="200" spans="1:259" ht="63" x14ac:dyDescent="0.25">
      <c r="A200" s="7" t="s">
        <v>321</v>
      </c>
      <c r="B200" s="19" t="s">
        <v>330</v>
      </c>
      <c r="C200" s="12">
        <v>4695.6000000000004</v>
      </c>
      <c r="D200" s="12">
        <v>4695.6000000000004</v>
      </c>
      <c r="E200" s="12">
        <v>6945.6</v>
      </c>
      <c r="F200" s="12">
        <f t="shared" si="41"/>
        <v>2250</v>
      </c>
      <c r="G200" s="12" t="s">
        <v>241</v>
      </c>
      <c r="H200" s="12">
        <v>0</v>
      </c>
      <c r="I200" s="12">
        <v>4695.6000000000004</v>
      </c>
      <c r="J200" s="12">
        <v>3947.6</v>
      </c>
      <c r="K200" s="12">
        <v>3947.6</v>
      </c>
      <c r="L200" s="12">
        <v>3947.6</v>
      </c>
      <c r="M200" s="12">
        <f t="shared" si="38"/>
        <v>0</v>
      </c>
      <c r="N200" s="12"/>
      <c r="O200" s="12">
        <v>0</v>
      </c>
      <c r="P200" s="12">
        <v>4695.6000000000004</v>
      </c>
      <c r="Q200" s="12">
        <v>4408.6000000000004</v>
      </c>
      <c r="R200" s="12">
        <v>4408.6000000000004</v>
      </c>
      <c r="S200" s="12">
        <f t="shared" si="39"/>
        <v>0</v>
      </c>
      <c r="T200" s="12"/>
      <c r="U200" s="20"/>
      <c r="V200" s="20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4"/>
      <c r="HN200" s="14"/>
      <c r="HO200" s="14"/>
      <c r="HP200" s="14"/>
      <c r="HQ200" s="14"/>
      <c r="HR200" s="14"/>
      <c r="HS200" s="14"/>
      <c r="HT200" s="14"/>
      <c r="HU200" s="14"/>
      <c r="HV200" s="14"/>
      <c r="HW200" s="14"/>
      <c r="HX200" s="14"/>
      <c r="HY200" s="14"/>
      <c r="HZ200" s="14"/>
      <c r="IA200" s="14"/>
      <c r="IB200" s="14"/>
      <c r="IC200" s="14"/>
      <c r="ID200" s="14"/>
      <c r="IE200" s="14"/>
      <c r="IF200" s="14"/>
      <c r="IG200" s="14"/>
      <c r="IH200" s="14"/>
      <c r="II200" s="14"/>
      <c r="IJ200" s="14"/>
      <c r="IK200" s="14"/>
      <c r="IL200" s="14"/>
      <c r="IM200" s="14"/>
      <c r="IN200" s="14"/>
      <c r="IO200" s="14"/>
      <c r="IP200" s="14"/>
      <c r="IQ200" s="14"/>
      <c r="IR200" s="14"/>
      <c r="IS200" s="14"/>
      <c r="IT200" s="14"/>
      <c r="IU200" s="14"/>
      <c r="IV200" s="14"/>
      <c r="IW200" s="14"/>
      <c r="IX200" s="14"/>
      <c r="IY200" s="14"/>
    </row>
    <row r="201" spans="1:259" ht="78.75" x14ac:dyDescent="0.25">
      <c r="A201" s="7" t="s">
        <v>321</v>
      </c>
      <c r="B201" s="19" t="s">
        <v>331</v>
      </c>
      <c r="C201" s="12">
        <v>8598.2000000000007</v>
      </c>
      <c r="D201" s="12">
        <v>8598.2000000000007</v>
      </c>
      <c r="E201" s="12">
        <v>8658.2000000000007</v>
      </c>
      <c r="F201" s="12">
        <f t="shared" si="41"/>
        <v>60</v>
      </c>
      <c r="G201" s="12" t="s">
        <v>241</v>
      </c>
      <c r="H201" s="12">
        <v>8942.1</v>
      </c>
      <c r="I201" s="12">
        <v>8942.1</v>
      </c>
      <c r="J201" s="12">
        <v>8942.1</v>
      </c>
      <c r="K201" s="12">
        <v>8942.1</v>
      </c>
      <c r="L201" s="12">
        <v>8942.1</v>
      </c>
      <c r="M201" s="12">
        <f t="shared" si="38"/>
        <v>0</v>
      </c>
      <c r="N201" s="12"/>
      <c r="O201" s="12">
        <v>9299.7999999999993</v>
      </c>
      <c r="P201" s="12">
        <v>9299.7999999999993</v>
      </c>
      <c r="Q201" s="12">
        <v>9299.7999999999993</v>
      </c>
      <c r="R201" s="12">
        <v>9299.7999999999993</v>
      </c>
      <c r="S201" s="12">
        <f t="shared" si="39"/>
        <v>0</v>
      </c>
      <c r="T201" s="12"/>
      <c r="U201" s="20"/>
      <c r="V201" s="20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  <c r="IM201" s="14"/>
      <c r="IN201" s="14"/>
      <c r="IO201" s="14"/>
      <c r="IP201" s="14"/>
      <c r="IQ201" s="14"/>
      <c r="IR201" s="14"/>
      <c r="IS201" s="14"/>
      <c r="IT201" s="14"/>
      <c r="IU201" s="14"/>
      <c r="IV201" s="14"/>
      <c r="IW201" s="14"/>
      <c r="IX201" s="14"/>
      <c r="IY201" s="14"/>
    </row>
    <row r="202" spans="1:259" ht="63" x14ac:dyDescent="0.25">
      <c r="A202" s="7" t="s">
        <v>321</v>
      </c>
      <c r="B202" s="19" t="s">
        <v>332</v>
      </c>
      <c r="C202" s="12">
        <v>1893.2</v>
      </c>
      <c r="D202" s="12">
        <v>1893.2</v>
      </c>
      <c r="E202" s="12">
        <v>1893.2</v>
      </c>
      <c r="F202" s="12">
        <f t="shared" si="41"/>
        <v>0</v>
      </c>
      <c r="G202" s="12"/>
      <c r="H202" s="12">
        <v>1969</v>
      </c>
      <c r="I202" s="12">
        <v>1969</v>
      </c>
      <c r="J202" s="12">
        <v>1969</v>
      </c>
      <c r="K202" s="12">
        <v>1969</v>
      </c>
      <c r="L202" s="12">
        <v>1969</v>
      </c>
      <c r="M202" s="12">
        <f t="shared" si="38"/>
        <v>0</v>
      </c>
      <c r="N202" s="12"/>
      <c r="O202" s="12">
        <v>2047.7</v>
      </c>
      <c r="P202" s="12">
        <v>2047.7</v>
      </c>
      <c r="Q202" s="12">
        <v>2047.7</v>
      </c>
      <c r="R202" s="12">
        <v>2047.7</v>
      </c>
      <c r="S202" s="12">
        <f t="shared" si="39"/>
        <v>0</v>
      </c>
      <c r="T202" s="12"/>
      <c r="U202" s="20"/>
      <c r="V202" s="20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  <c r="IQ202" s="14"/>
      <c r="IR202" s="14"/>
      <c r="IS202" s="14"/>
      <c r="IT202" s="14"/>
      <c r="IU202" s="14"/>
      <c r="IV202" s="14"/>
      <c r="IW202" s="14"/>
      <c r="IX202" s="14"/>
      <c r="IY202" s="14"/>
    </row>
    <row r="203" spans="1:259" ht="63" x14ac:dyDescent="0.25">
      <c r="A203" s="52" t="s">
        <v>321</v>
      </c>
      <c r="B203" s="33" t="s">
        <v>333</v>
      </c>
      <c r="C203" s="12">
        <v>21.1</v>
      </c>
      <c r="D203" s="12">
        <v>21.1</v>
      </c>
      <c r="E203" s="12">
        <v>21.1</v>
      </c>
      <c r="F203" s="12">
        <f t="shared" si="41"/>
        <v>0</v>
      </c>
      <c r="G203" s="12"/>
      <c r="H203" s="12">
        <v>21.1</v>
      </c>
      <c r="I203" s="12">
        <v>21.1</v>
      </c>
      <c r="J203" s="12">
        <v>21.1</v>
      </c>
      <c r="K203" s="12">
        <v>21.1</v>
      </c>
      <c r="L203" s="12">
        <v>21.1</v>
      </c>
      <c r="M203" s="12">
        <f t="shared" si="38"/>
        <v>0</v>
      </c>
      <c r="N203" s="12"/>
      <c r="O203" s="12">
        <v>21.1</v>
      </c>
      <c r="P203" s="12">
        <v>21.1</v>
      </c>
      <c r="Q203" s="12">
        <v>21.1</v>
      </c>
      <c r="R203" s="12">
        <v>21.1</v>
      </c>
      <c r="S203" s="12">
        <f t="shared" si="39"/>
        <v>0</v>
      </c>
      <c r="T203" s="12"/>
      <c r="U203" s="20"/>
      <c r="V203" s="20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  <c r="IM203" s="14"/>
      <c r="IN203" s="14"/>
      <c r="IO203" s="14"/>
      <c r="IP203" s="14"/>
      <c r="IQ203" s="14"/>
      <c r="IR203" s="14"/>
      <c r="IS203" s="14"/>
      <c r="IT203" s="14"/>
      <c r="IU203" s="14"/>
      <c r="IV203" s="14"/>
      <c r="IW203" s="14"/>
      <c r="IX203" s="14"/>
      <c r="IY203" s="14"/>
    </row>
    <row r="204" spans="1:259" ht="63" x14ac:dyDescent="0.25">
      <c r="A204" s="52" t="s">
        <v>321</v>
      </c>
      <c r="B204" s="33" t="s">
        <v>334</v>
      </c>
      <c r="C204" s="12">
        <v>11112.7</v>
      </c>
      <c r="D204" s="12">
        <v>11112.7</v>
      </c>
      <c r="E204" s="12">
        <v>11412.7</v>
      </c>
      <c r="F204" s="12">
        <f t="shared" si="41"/>
        <v>300</v>
      </c>
      <c r="G204" s="12" t="s">
        <v>241</v>
      </c>
      <c r="H204" s="12">
        <v>707.3</v>
      </c>
      <c r="I204" s="12">
        <v>707.3</v>
      </c>
      <c r="J204" s="12">
        <v>707.3</v>
      </c>
      <c r="K204" s="12">
        <v>707.3</v>
      </c>
      <c r="L204" s="12">
        <v>707.3</v>
      </c>
      <c r="M204" s="12">
        <f t="shared" si="38"/>
        <v>0</v>
      </c>
      <c r="N204" s="12"/>
      <c r="O204" s="12">
        <v>707.3</v>
      </c>
      <c r="P204" s="12">
        <v>707.3</v>
      </c>
      <c r="Q204" s="12">
        <v>707.3</v>
      </c>
      <c r="R204" s="12">
        <v>707.3</v>
      </c>
      <c r="S204" s="12">
        <f t="shared" si="39"/>
        <v>0</v>
      </c>
      <c r="T204" s="12"/>
      <c r="U204" s="20"/>
      <c r="V204" s="20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  <c r="IM204" s="14"/>
      <c r="IN204" s="14"/>
      <c r="IO204" s="14"/>
      <c r="IP204" s="14"/>
      <c r="IQ204" s="14"/>
      <c r="IR204" s="14"/>
      <c r="IS204" s="14"/>
      <c r="IT204" s="14"/>
      <c r="IU204" s="14"/>
      <c r="IV204" s="14"/>
      <c r="IW204" s="14"/>
      <c r="IX204" s="14"/>
      <c r="IY204" s="14"/>
    </row>
    <row r="205" spans="1:259" ht="94.5" x14ac:dyDescent="0.25">
      <c r="A205" s="7" t="s">
        <v>321</v>
      </c>
      <c r="B205" s="19" t="s">
        <v>335</v>
      </c>
      <c r="C205" s="12">
        <v>1098.7</v>
      </c>
      <c r="D205" s="12">
        <v>1098.7</v>
      </c>
      <c r="E205" s="12">
        <v>111.1</v>
      </c>
      <c r="F205" s="12">
        <f t="shared" si="41"/>
        <v>-987.6</v>
      </c>
      <c r="G205" s="12" t="s">
        <v>241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f t="shared" si="38"/>
        <v>0</v>
      </c>
      <c r="N205" s="12"/>
      <c r="O205" s="12">
        <v>0</v>
      </c>
      <c r="P205" s="12">
        <v>0</v>
      </c>
      <c r="Q205" s="12">
        <v>0</v>
      </c>
      <c r="R205" s="12">
        <v>0</v>
      </c>
      <c r="S205" s="12">
        <f t="shared" si="39"/>
        <v>0</v>
      </c>
      <c r="T205" s="12"/>
      <c r="U205" s="20"/>
      <c r="V205" s="20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14"/>
      <c r="ID205" s="14"/>
      <c r="IE205" s="14"/>
      <c r="IF205" s="14"/>
      <c r="IG205" s="14"/>
      <c r="IH205" s="14"/>
      <c r="II205" s="14"/>
      <c r="IJ205" s="14"/>
      <c r="IK205" s="14"/>
      <c r="IL205" s="14"/>
      <c r="IM205" s="14"/>
      <c r="IN205" s="14"/>
      <c r="IO205" s="14"/>
      <c r="IP205" s="14"/>
      <c r="IQ205" s="14"/>
      <c r="IR205" s="14"/>
      <c r="IS205" s="14"/>
      <c r="IT205" s="14"/>
      <c r="IU205" s="14"/>
      <c r="IV205" s="14"/>
      <c r="IW205" s="14"/>
      <c r="IX205" s="14"/>
      <c r="IY205" s="14"/>
    </row>
    <row r="206" spans="1:259" ht="63" x14ac:dyDescent="0.25">
      <c r="A206" s="7" t="s">
        <v>321</v>
      </c>
      <c r="B206" s="19" t="s">
        <v>336</v>
      </c>
      <c r="C206" s="12">
        <v>81011.3</v>
      </c>
      <c r="D206" s="12">
        <v>81011.3</v>
      </c>
      <c r="E206" s="12">
        <v>85237.6</v>
      </c>
      <c r="F206" s="12">
        <f t="shared" si="41"/>
        <v>4226.3000000000029</v>
      </c>
      <c r="G206" s="12" t="s">
        <v>241</v>
      </c>
      <c r="H206" s="12">
        <v>80928.2</v>
      </c>
      <c r="I206" s="12">
        <v>81418.7</v>
      </c>
      <c r="J206" s="12">
        <v>81418.7</v>
      </c>
      <c r="K206" s="12">
        <v>81418.7</v>
      </c>
      <c r="L206" s="12">
        <v>81418.7</v>
      </c>
      <c r="M206" s="12">
        <f t="shared" si="38"/>
        <v>0</v>
      </c>
      <c r="N206" s="12"/>
      <c r="O206" s="12">
        <v>81351.899999999994</v>
      </c>
      <c r="P206" s="12">
        <v>81842.399999999994</v>
      </c>
      <c r="Q206" s="12">
        <v>81842.399999999994</v>
      </c>
      <c r="R206" s="12">
        <v>81842.399999999994</v>
      </c>
      <c r="S206" s="12">
        <f t="shared" si="39"/>
        <v>0</v>
      </c>
      <c r="T206" s="12"/>
      <c r="U206" s="20"/>
      <c r="V206" s="20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14"/>
      <c r="ID206" s="14"/>
      <c r="IE206" s="14"/>
      <c r="IF206" s="14"/>
      <c r="IG206" s="14"/>
      <c r="IH206" s="14"/>
      <c r="II206" s="14"/>
      <c r="IJ206" s="14"/>
      <c r="IK206" s="14"/>
      <c r="IL206" s="14"/>
      <c r="IM206" s="14"/>
      <c r="IN206" s="14"/>
      <c r="IO206" s="14"/>
      <c r="IP206" s="14"/>
      <c r="IQ206" s="14"/>
      <c r="IR206" s="14"/>
      <c r="IS206" s="14"/>
      <c r="IT206" s="14"/>
      <c r="IU206" s="14"/>
      <c r="IV206" s="14"/>
      <c r="IW206" s="14"/>
      <c r="IX206" s="14"/>
      <c r="IY206" s="14"/>
    </row>
    <row r="207" spans="1:259" ht="63" x14ac:dyDescent="0.25">
      <c r="A207" s="7" t="s">
        <v>321</v>
      </c>
      <c r="B207" s="19" t="s">
        <v>337</v>
      </c>
      <c r="C207" s="12">
        <v>4791.7</v>
      </c>
      <c r="D207" s="12">
        <v>4791.7</v>
      </c>
      <c r="E207" s="12">
        <v>4791.7</v>
      </c>
      <c r="F207" s="12">
        <f t="shared" si="41"/>
        <v>0</v>
      </c>
      <c r="G207" s="12"/>
      <c r="H207" s="12">
        <v>4791.7</v>
      </c>
      <c r="I207" s="12">
        <v>4791.7</v>
      </c>
      <c r="J207" s="12">
        <v>4791.7</v>
      </c>
      <c r="K207" s="12">
        <v>4791.7</v>
      </c>
      <c r="L207" s="12">
        <v>4791.7</v>
      </c>
      <c r="M207" s="12">
        <f t="shared" si="38"/>
        <v>0</v>
      </c>
      <c r="N207" s="12"/>
      <c r="O207" s="12">
        <v>4791.7</v>
      </c>
      <c r="P207" s="12">
        <v>4791.7</v>
      </c>
      <c r="Q207" s="12">
        <v>4791.7</v>
      </c>
      <c r="R207" s="12">
        <v>4791.7</v>
      </c>
      <c r="S207" s="12">
        <f t="shared" si="39"/>
        <v>0</v>
      </c>
      <c r="T207" s="12"/>
      <c r="U207" s="20"/>
      <c r="V207" s="20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  <c r="IK207" s="14"/>
      <c r="IL207" s="14"/>
      <c r="IM207" s="14"/>
      <c r="IN207" s="14"/>
      <c r="IO207" s="14"/>
      <c r="IP207" s="14"/>
      <c r="IQ207" s="14"/>
      <c r="IR207" s="14"/>
      <c r="IS207" s="14"/>
      <c r="IT207" s="14"/>
      <c r="IU207" s="14"/>
      <c r="IV207" s="14"/>
      <c r="IW207" s="14"/>
      <c r="IX207" s="14"/>
      <c r="IY207" s="14"/>
    </row>
    <row r="208" spans="1:259" ht="78.75" x14ac:dyDescent="0.25">
      <c r="A208" s="7" t="s">
        <v>338</v>
      </c>
      <c r="B208" s="19" t="s">
        <v>339</v>
      </c>
      <c r="C208" s="12">
        <v>23424</v>
      </c>
      <c r="D208" s="12">
        <v>23424</v>
      </c>
      <c r="E208" s="12">
        <v>29011.5</v>
      </c>
      <c r="F208" s="12">
        <f t="shared" si="41"/>
        <v>5587.5</v>
      </c>
      <c r="G208" s="12" t="s">
        <v>241</v>
      </c>
      <c r="H208" s="12">
        <v>23424</v>
      </c>
      <c r="I208" s="12">
        <v>23424</v>
      </c>
      <c r="J208" s="12">
        <v>23424</v>
      </c>
      <c r="K208" s="12">
        <v>23424</v>
      </c>
      <c r="L208" s="12">
        <v>23424</v>
      </c>
      <c r="M208" s="12">
        <f t="shared" si="38"/>
        <v>0</v>
      </c>
      <c r="N208" s="12"/>
      <c r="O208" s="12">
        <v>23424</v>
      </c>
      <c r="P208" s="12">
        <v>23424</v>
      </c>
      <c r="Q208" s="12">
        <v>23424</v>
      </c>
      <c r="R208" s="12">
        <v>23424</v>
      </c>
      <c r="S208" s="12">
        <f t="shared" si="39"/>
        <v>0</v>
      </c>
      <c r="T208" s="12"/>
      <c r="U208" s="20"/>
      <c r="V208" s="20"/>
    </row>
    <row r="209" spans="1:259" ht="94.5" x14ac:dyDescent="0.25">
      <c r="A209" s="7" t="s">
        <v>338</v>
      </c>
      <c r="B209" s="19" t="s">
        <v>340</v>
      </c>
      <c r="C209" s="12">
        <v>3482.8</v>
      </c>
      <c r="D209" s="12">
        <v>3482.8</v>
      </c>
      <c r="E209" s="12">
        <v>3287</v>
      </c>
      <c r="F209" s="12">
        <f t="shared" si="41"/>
        <v>-195.80000000000018</v>
      </c>
      <c r="G209" s="12" t="s">
        <v>241</v>
      </c>
      <c r="H209" s="12">
        <v>3482.8</v>
      </c>
      <c r="I209" s="12">
        <v>3482.8</v>
      </c>
      <c r="J209" s="12">
        <v>3482.8</v>
      </c>
      <c r="K209" s="12">
        <v>3482.8</v>
      </c>
      <c r="L209" s="12">
        <v>3482.8</v>
      </c>
      <c r="M209" s="12">
        <f t="shared" si="38"/>
        <v>0</v>
      </c>
      <c r="N209" s="12"/>
      <c r="O209" s="12">
        <v>3482.8</v>
      </c>
      <c r="P209" s="12">
        <v>3482.8</v>
      </c>
      <c r="Q209" s="12">
        <v>3482.8</v>
      </c>
      <c r="R209" s="12">
        <v>3482.8</v>
      </c>
      <c r="S209" s="12">
        <f t="shared" si="39"/>
        <v>0</v>
      </c>
      <c r="T209" s="12"/>
      <c r="U209" s="20"/>
      <c r="V209" s="20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14"/>
      <c r="ID209" s="14"/>
      <c r="IE209" s="14"/>
      <c r="IF209" s="14"/>
      <c r="IG209" s="14"/>
      <c r="IH209" s="14"/>
      <c r="II209" s="14"/>
      <c r="IJ209" s="14"/>
      <c r="IK209" s="14"/>
      <c r="IL209" s="14"/>
      <c r="IM209" s="14"/>
      <c r="IN209" s="14"/>
      <c r="IO209" s="14"/>
      <c r="IP209" s="14"/>
      <c r="IQ209" s="14"/>
      <c r="IR209" s="14"/>
      <c r="IS209" s="14"/>
      <c r="IT209" s="14"/>
      <c r="IU209" s="14"/>
      <c r="IV209" s="14"/>
      <c r="IW209" s="14"/>
      <c r="IX209" s="14"/>
      <c r="IY209" s="14"/>
    </row>
    <row r="210" spans="1:259" ht="126" x14ac:dyDescent="0.25">
      <c r="A210" s="7" t="s">
        <v>338</v>
      </c>
      <c r="B210" s="19" t="s">
        <v>341</v>
      </c>
      <c r="C210" s="12">
        <v>50637.8</v>
      </c>
      <c r="D210" s="12">
        <v>50637.8</v>
      </c>
      <c r="E210" s="12">
        <v>49764.7</v>
      </c>
      <c r="F210" s="12">
        <f t="shared" si="41"/>
        <v>-873.10000000000582</v>
      </c>
      <c r="G210" s="12" t="s">
        <v>241</v>
      </c>
      <c r="H210" s="12">
        <v>50500.800000000003</v>
      </c>
      <c r="I210" s="12">
        <v>50637.8</v>
      </c>
      <c r="J210" s="12">
        <v>50637.8</v>
      </c>
      <c r="K210" s="12">
        <v>50637.8</v>
      </c>
      <c r="L210" s="12">
        <v>50637.8</v>
      </c>
      <c r="M210" s="12">
        <f t="shared" si="38"/>
        <v>0</v>
      </c>
      <c r="N210" s="12"/>
      <c r="O210" s="12">
        <v>50500.800000000003</v>
      </c>
      <c r="P210" s="12">
        <v>50637.8</v>
      </c>
      <c r="Q210" s="12">
        <v>50637.8</v>
      </c>
      <c r="R210" s="12">
        <v>50637.8</v>
      </c>
      <c r="S210" s="12">
        <f t="shared" si="39"/>
        <v>0</v>
      </c>
      <c r="T210" s="12"/>
      <c r="U210" s="20"/>
      <c r="V210" s="20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  <c r="FY210" s="14"/>
      <c r="FZ210" s="14"/>
      <c r="GA210" s="14"/>
      <c r="GB210" s="14"/>
      <c r="GC210" s="14"/>
      <c r="GD210" s="14"/>
      <c r="GE210" s="14"/>
      <c r="GF210" s="14"/>
      <c r="GG210" s="14"/>
      <c r="GH210" s="14"/>
      <c r="GI210" s="14"/>
      <c r="GJ210" s="14"/>
      <c r="GK210" s="14"/>
      <c r="GL210" s="14"/>
      <c r="GM210" s="14"/>
      <c r="GN210" s="14"/>
      <c r="GO210" s="14"/>
      <c r="GP210" s="14"/>
      <c r="GQ210" s="14"/>
      <c r="GR210" s="14"/>
      <c r="GS210" s="14"/>
      <c r="GT210" s="14"/>
      <c r="GU210" s="14"/>
      <c r="GV210" s="14"/>
      <c r="GW210" s="14"/>
      <c r="GX210" s="14"/>
      <c r="GY210" s="14"/>
      <c r="GZ210" s="14"/>
      <c r="HA210" s="14"/>
      <c r="HB210" s="14"/>
      <c r="HC210" s="14"/>
      <c r="HD210" s="14"/>
      <c r="HE210" s="14"/>
      <c r="HF210" s="14"/>
      <c r="HG210" s="14"/>
      <c r="HH210" s="14"/>
      <c r="HI210" s="14"/>
      <c r="HJ210" s="14"/>
      <c r="HK210" s="14"/>
      <c r="HL210" s="14"/>
      <c r="HM210" s="14"/>
      <c r="HN210" s="14"/>
      <c r="HO210" s="14"/>
      <c r="HP210" s="14"/>
      <c r="HQ210" s="14"/>
      <c r="HR210" s="14"/>
      <c r="HS210" s="14"/>
      <c r="HT210" s="14"/>
      <c r="HU210" s="14"/>
      <c r="HV210" s="14"/>
      <c r="HW210" s="14"/>
      <c r="HX210" s="14"/>
      <c r="HY210" s="14"/>
      <c r="HZ210" s="14"/>
      <c r="IA210" s="14"/>
      <c r="IB210" s="14"/>
      <c r="IC210" s="14"/>
      <c r="ID210" s="14"/>
      <c r="IE210" s="14"/>
      <c r="IF210" s="14"/>
      <c r="IG210" s="14"/>
      <c r="IH210" s="14"/>
      <c r="II210" s="14"/>
      <c r="IJ210" s="14"/>
      <c r="IK210" s="14"/>
      <c r="IL210" s="14"/>
      <c r="IM210" s="14"/>
      <c r="IN210" s="14"/>
      <c r="IO210" s="14"/>
      <c r="IP210" s="14"/>
      <c r="IQ210" s="14"/>
      <c r="IR210" s="14"/>
      <c r="IS210" s="14"/>
      <c r="IT210" s="14"/>
      <c r="IU210" s="14"/>
      <c r="IV210" s="14"/>
      <c r="IW210" s="14"/>
      <c r="IX210" s="14"/>
      <c r="IY210" s="14"/>
    </row>
    <row r="211" spans="1:259" ht="94.5" x14ac:dyDescent="0.25">
      <c r="A211" s="7" t="s">
        <v>338</v>
      </c>
      <c r="B211" s="19" t="s">
        <v>342</v>
      </c>
      <c r="C211" s="12">
        <v>809867.8</v>
      </c>
      <c r="D211" s="12">
        <v>809867.8</v>
      </c>
      <c r="E211" s="12">
        <v>826641.6</v>
      </c>
      <c r="F211" s="12">
        <f t="shared" si="41"/>
        <v>16773.79999999993</v>
      </c>
      <c r="G211" s="12" t="s">
        <v>241</v>
      </c>
      <c r="H211" s="12">
        <v>809867.8</v>
      </c>
      <c r="I211" s="12">
        <v>809867.8</v>
      </c>
      <c r="J211" s="12">
        <v>809867.8</v>
      </c>
      <c r="K211" s="12">
        <v>809867.8</v>
      </c>
      <c r="L211" s="12">
        <v>809867.8</v>
      </c>
      <c r="M211" s="12">
        <f t="shared" si="38"/>
        <v>0</v>
      </c>
      <c r="N211" s="12"/>
      <c r="O211" s="12">
        <v>809867.8</v>
      </c>
      <c r="P211" s="12">
        <v>809867.8</v>
      </c>
      <c r="Q211" s="12">
        <v>809867.8</v>
      </c>
      <c r="R211" s="12">
        <v>809867.8</v>
      </c>
      <c r="S211" s="12">
        <f t="shared" si="39"/>
        <v>0</v>
      </c>
      <c r="T211" s="12"/>
      <c r="U211" s="20"/>
      <c r="V211" s="20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  <c r="GY211" s="14"/>
      <c r="GZ211" s="14"/>
      <c r="HA211" s="14"/>
      <c r="HB211" s="14"/>
      <c r="HC211" s="14"/>
      <c r="HD211" s="14"/>
      <c r="HE211" s="14"/>
      <c r="HF211" s="14"/>
      <c r="HG211" s="14"/>
      <c r="HH211" s="14"/>
      <c r="HI211" s="14"/>
      <c r="HJ211" s="14"/>
      <c r="HK211" s="14"/>
      <c r="HL211" s="14"/>
      <c r="HM211" s="14"/>
      <c r="HN211" s="14"/>
      <c r="HO211" s="14"/>
      <c r="HP211" s="14"/>
      <c r="HQ211" s="14"/>
      <c r="HR211" s="14"/>
      <c r="HS211" s="14"/>
      <c r="HT211" s="14"/>
      <c r="HU211" s="14"/>
      <c r="HV211" s="14"/>
      <c r="HW211" s="14"/>
      <c r="HX211" s="14"/>
      <c r="HY211" s="14"/>
      <c r="HZ211" s="14"/>
      <c r="IA211" s="14"/>
      <c r="IB211" s="14"/>
      <c r="IC211" s="14"/>
      <c r="ID211" s="14"/>
      <c r="IE211" s="14"/>
      <c r="IF211" s="14"/>
      <c r="IG211" s="14"/>
      <c r="IH211" s="14"/>
      <c r="II211" s="14"/>
      <c r="IJ211" s="14"/>
      <c r="IK211" s="14"/>
      <c r="IL211" s="14"/>
      <c r="IM211" s="14"/>
      <c r="IN211" s="14"/>
      <c r="IO211" s="14"/>
      <c r="IP211" s="14"/>
      <c r="IQ211" s="14"/>
      <c r="IR211" s="14"/>
      <c r="IS211" s="14"/>
      <c r="IT211" s="14"/>
      <c r="IU211" s="14"/>
      <c r="IV211" s="14"/>
      <c r="IW211" s="14"/>
      <c r="IX211" s="14"/>
      <c r="IY211" s="14"/>
    </row>
    <row r="212" spans="1:259" ht="63" x14ac:dyDescent="0.25">
      <c r="A212" s="7" t="s">
        <v>338</v>
      </c>
      <c r="B212" s="19" t="s">
        <v>343</v>
      </c>
      <c r="C212" s="12">
        <v>603983.6</v>
      </c>
      <c r="D212" s="12">
        <v>603983.6</v>
      </c>
      <c r="E212" s="12">
        <v>554289.69999999995</v>
      </c>
      <c r="F212" s="12">
        <f t="shared" si="41"/>
        <v>-49693.900000000023</v>
      </c>
      <c r="G212" s="12" t="s">
        <v>241</v>
      </c>
      <c r="H212" s="12">
        <v>603983.6</v>
      </c>
      <c r="I212" s="12">
        <v>603983.6</v>
      </c>
      <c r="J212" s="12">
        <v>603983.6</v>
      </c>
      <c r="K212" s="12">
        <v>603983.6</v>
      </c>
      <c r="L212" s="12">
        <v>603983.6</v>
      </c>
      <c r="M212" s="12">
        <f t="shared" si="38"/>
        <v>0</v>
      </c>
      <c r="N212" s="12"/>
      <c r="O212" s="12">
        <v>603983.6</v>
      </c>
      <c r="P212" s="12">
        <v>603983.6</v>
      </c>
      <c r="Q212" s="12">
        <v>603983.6</v>
      </c>
      <c r="R212" s="12">
        <v>603983.6</v>
      </c>
      <c r="S212" s="12">
        <f t="shared" si="39"/>
        <v>0</v>
      </c>
      <c r="T212" s="12"/>
      <c r="U212" s="20"/>
      <c r="V212" s="20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  <c r="GY212" s="14"/>
      <c r="GZ212" s="14"/>
      <c r="HA212" s="14"/>
      <c r="HB212" s="14"/>
      <c r="HC212" s="14"/>
      <c r="HD212" s="14"/>
      <c r="HE212" s="14"/>
      <c r="HF212" s="14"/>
      <c r="HG212" s="14"/>
      <c r="HH212" s="14"/>
      <c r="HI212" s="14"/>
      <c r="HJ212" s="14"/>
      <c r="HK212" s="14"/>
      <c r="HL212" s="14"/>
      <c r="HM212" s="14"/>
      <c r="HN212" s="14"/>
      <c r="HO212" s="14"/>
      <c r="HP212" s="14"/>
      <c r="HQ212" s="14"/>
      <c r="HR212" s="14"/>
      <c r="HS212" s="14"/>
      <c r="HT212" s="14"/>
      <c r="HU212" s="14"/>
      <c r="HV212" s="14"/>
      <c r="HW212" s="14"/>
      <c r="HX212" s="14"/>
      <c r="HY212" s="14"/>
      <c r="HZ212" s="14"/>
      <c r="IA212" s="14"/>
      <c r="IB212" s="14"/>
      <c r="IC212" s="14"/>
      <c r="ID212" s="14"/>
      <c r="IE212" s="14"/>
      <c r="IF212" s="14"/>
      <c r="IG212" s="14"/>
      <c r="IH212" s="14"/>
      <c r="II212" s="14"/>
      <c r="IJ212" s="14"/>
      <c r="IK212" s="14"/>
      <c r="IL212" s="14"/>
      <c r="IM212" s="14"/>
      <c r="IN212" s="14"/>
      <c r="IO212" s="14"/>
      <c r="IP212" s="14"/>
      <c r="IQ212" s="14"/>
      <c r="IR212" s="14"/>
      <c r="IS212" s="14"/>
      <c r="IT212" s="14"/>
      <c r="IU212" s="14"/>
      <c r="IV212" s="14"/>
      <c r="IW212" s="14"/>
      <c r="IX212" s="14"/>
      <c r="IY212" s="14"/>
    </row>
    <row r="213" spans="1:259" ht="47.25" x14ac:dyDescent="0.25">
      <c r="A213" s="7" t="s">
        <v>344</v>
      </c>
      <c r="B213" s="19" t="s">
        <v>345</v>
      </c>
      <c r="C213" s="12">
        <v>87377.7</v>
      </c>
      <c r="D213" s="12">
        <v>87377.7</v>
      </c>
      <c r="E213" s="12">
        <v>90119.8</v>
      </c>
      <c r="F213" s="12">
        <f t="shared" si="41"/>
        <v>2742.1000000000058</v>
      </c>
      <c r="G213" s="12" t="s">
        <v>241</v>
      </c>
      <c r="H213" s="12">
        <v>65436.6</v>
      </c>
      <c r="I213" s="12">
        <v>87730.9</v>
      </c>
      <c r="J213" s="12">
        <v>87730.9</v>
      </c>
      <c r="K213" s="12">
        <v>87730.9</v>
      </c>
      <c r="L213" s="12">
        <v>87730.9</v>
      </c>
      <c r="M213" s="12">
        <f t="shared" si="38"/>
        <v>0</v>
      </c>
      <c r="N213" s="12"/>
      <c r="O213" s="12">
        <v>65762.7</v>
      </c>
      <c r="P213" s="12">
        <v>88098.2</v>
      </c>
      <c r="Q213" s="12">
        <v>88098.2</v>
      </c>
      <c r="R213" s="12">
        <v>88098.2</v>
      </c>
      <c r="S213" s="12">
        <f t="shared" si="39"/>
        <v>0</v>
      </c>
      <c r="T213" s="12"/>
      <c r="U213" s="20"/>
      <c r="V213" s="20"/>
    </row>
    <row r="214" spans="1:259" ht="78.75" x14ac:dyDescent="0.25">
      <c r="A214" s="7" t="s">
        <v>346</v>
      </c>
      <c r="B214" s="19" t="s">
        <v>347</v>
      </c>
      <c r="C214" s="12">
        <v>29718.3</v>
      </c>
      <c r="D214" s="12">
        <v>29718.3</v>
      </c>
      <c r="E214" s="12">
        <v>33588.699999999997</v>
      </c>
      <c r="F214" s="12">
        <f t="shared" si="41"/>
        <v>3870.3999999999978</v>
      </c>
      <c r="G214" s="12" t="s">
        <v>241</v>
      </c>
      <c r="H214" s="12">
        <v>29718.3</v>
      </c>
      <c r="I214" s="12">
        <v>29718.3</v>
      </c>
      <c r="J214" s="12">
        <v>29718.3</v>
      </c>
      <c r="K214" s="12">
        <v>29718.3</v>
      </c>
      <c r="L214" s="12">
        <v>29718.3</v>
      </c>
      <c r="M214" s="12">
        <f t="shared" si="38"/>
        <v>0</v>
      </c>
      <c r="N214" s="12"/>
      <c r="O214" s="12">
        <v>29718.3</v>
      </c>
      <c r="P214" s="12">
        <v>29718.3</v>
      </c>
      <c r="Q214" s="12">
        <v>29718.3</v>
      </c>
      <c r="R214" s="12">
        <v>29718.3</v>
      </c>
      <c r="S214" s="12">
        <f t="shared" si="39"/>
        <v>0</v>
      </c>
      <c r="T214" s="12"/>
      <c r="U214" s="20"/>
      <c r="V214" s="20"/>
      <c r="X214" s="58"/>
    </row>
    <row r="215" spans="1:259" ht="78.75" x14ac:dyDescent="0.25">
      <c r="A215" s="7" t="s">
        <v>348</v>
      </c>
      <c r="B215" s="19" t="s">
        <v>349</v>
      </c>
      <c r="C215" s="12">
        <v>47073.2</v>
      </c>
      <c r="D215" s="12">
        <v>47073.2</v>
      </c>
      <c r="E215" s="12">
        <v>56994.2</v>
      </c>
      <c r="F215" s="12">
        <f t="shared" si="41"/>
        <v>9921</v>
      </c>
      <c r="G215" s="12" t="s">
        <v>350</v>
      </c>
      <c r="H215" s="12">
        <v>47073.2</v>
      </c>
      <c r="I215" s="12">
        <v>47073.2</v>
      </c>
      <c r="J215" s="12">
        <v>47073.2</v>
      </c>
      <c r="K215" s="12">
        <v>47073.2</v>
      </c>
      <c r="L215" s="12">
        <v>47073.2</v>
      </c>
      <c r="M215" s="12">
        <f t="shared" si="38"/>
        <v>0</v>
      </c>
      <c r="N215" s="12"/>
      <c r="O215" s="12">
        <v>47073.2</v>
      </c>
      <c r="P215" s="12">
        <v>47073.2</v>
      </c>
      <c r="Q215" s="12">
        <v>47073.2</v>
      </c>
      <c r="R215" s="12">
        <v>47073.2</v>
      </c>
      <c r="S215" s="12">
        <f t="shared" si="39"/>
        <v>0</v>
      </c>
      <c r="T215" s="12"/>
      <c r="U215" s="20"/>
      <c r="V215" s="20"/>
    </row>
    <row r="216" spans="1:259" ht="63" x14ac:dyDescent="0.25">
      <c r="A216" s="7" t="s">
        <v>351</v>
      </c>
      <c r="B216" s="19" t="s">
        <v>352</v>
      </c>
      <c r="C216" s="12">
        <v>24.8</v>
      </c>
      <c r="D216" s="12">
        <v>24.8</v>
      </c>
      <c r="E216" s="12">
        <v>24.8</v>
      </c>
      <c r="F216" s="12">
        <f t="shared" si="41"/>
        <v>0</v>
      </c>
      <c r="G216" s="12"/>
      <c r="H216" s="12">
        <v>26.5</v>
      </c>
      <c r="I216" s="12">
        <v>26.5</v>
      </c>
      <c r="J216" s="12">
        <v>26.5</v>
      </c>
      <c r="K216" s="12">
        <v>26.5</v>
      </c>
      <c r="L216" s="12">
        <v>26.5</v>
      </c>
      <c r="M216" s="12">
        <f t="shared" si="38"/>
        <v>0</v>
      </c>
      <c r="N216" s="12"/>
      <c r="O216" s="12">
        <v>149.6</v>
      </c>
      <c r="P216" s="12">
        <v>149.6</v>
      </c>
      <c r="Q216" s="12">
        <v>149.6</v>
      </c>
      <c r="R216" s="12">
        <v>149.6</v>
      </c>
      <c r="S216" s="12">
        <f t="shared" si="39"/>
        <v>0</v>
      </c>
      <c r="T216" s="12"/>
      <c r="U216" s="20"/>
      <c r="V216" s="20"/>
    </row>
    <row r="217" spans="1:259" ht="63" x14ac:dyDescent="0.25">
      <c r="A217" s="7" t="s">
        <v>353</v>
      </c>
      <c r="B217" s="19" t="s">
        <v>354</v>
      </c>
      <c r="C217" s="12">
        <v>1880.9</v>
      </c>
      <c r="D217" s="12">
        <v>1880.9</v>
      </c>
      <c r="E217" s="12">
        <v>1880.9</v>
      </c>
      <c r="F217" s="12">
        <f t="shared" si="41"/>
        <v>0</v>
      </c>
      <c r="G217" s="12"/>
      <c r="H217" s="12">
        <v>1875.8</v>
      </c>
      <c r="I217" s="12">
        <v>1875.8</v>
      </c>
      <c r="J217" s="12">
        <v>1875.8</v>
      </c>
      <c r="K217" s="12">
        <v>1875.8</v>
      </c>
      <c r="L217" s="12">
        <v>1875.8</v>
      </c>
      <c r="M217" s="12">
        <f t="shared" si="38"/>
        <v>0</v>
      </c>
      <c r="N217" s="12"/>
      <c r="O217" s="12">
        <v>1875.8</v>
      </c>
      <c r="P217" s="12">
        <v>1875.8</v>
      </c>
      <c r="Q217" s="12">
        <v>1875.8</v>
      </c>
      <c r="R217" s="12">
        <v>1875.8</v>
      </c>
      <c r="S217" s="12">
        <f t="shared" si="39"/>
        <v>0</v>
      </c>
      <c r="T217" s="12"/>
      <c r="U217" s="20"/>
      <c r="V217" s="20"/>
    </row>
    <row r="218" spans="1:259" ht="63" x14ac:dyDescent="0.25">
      <c r="A218" s="7" t="s">
        <v>355</v>
      </c>
      <c r="B218" s="19" t="s">
        <v>356</v>
      </c>
      <c r="C218" s="12">
        <v>14203.3</v>
      </c>
      <c r="D218" s="12">
        <v>14203.3</v>
      </c>
      <c r="E218" s="12">
        <v>14635</v>
      </c>
      <c r="F218" s="12">
        <f t="shared" si="41"/>
        <v>431.70000000000073</v>
      </c>
      <c r="G218" s="12" t="s">
        <v>241</v>
      </c>
      <c r="H218" s="12">
        <v>14771.4</v>
      </c>
      <c r="I218" s="12">
        <v>14771.4</v>
      </c>
      <c r="J218" s="12">
        <v>14771.4</v>
      </c>
      <c r="K218" s="12">
        <v>14771.4</v>
      </c>
      <c r="L218" s="12">
        <v>14771.4</v>
      </c>
      <c r="M218" s="12">
        <f t="shared" si="38"/>
        <v>0</v>
      </c>
      <c r="N218" s="12"/>
      <c r="O218" s="12">
        <v>15362.3</v>
      </c>
      <c r="P218" s="12">
        <v>15362.3</v>
      </c>
      <c r="Q218" s="12">
        <v>15362.3</v>
      </c>
      <c r="R218" s="12">
        <v>15362.3</v>
      </c>
      <c r="S218" s="12">
        <f t="shared" si="39"/>
        <v>0</v>
      </c>
      <c r="T218" s="12"/>
      <c r="U218" s="20"/>
      <c r="V218" s="20"/>
    </row>
    <row r="219" spans="1:259" ht="31.5" x14ac:dyDescent="0.25">
      <c r="A219" s="7" t="s">
        <v>357</v>
      </c>
      <c r="B219" s="19" t="s">
        <v>358</v>
      </c>
      <c r="C219" s="12">
        <v>122082.8</v>
      </c>
      <c r="D219" s="12">
        <v>122082.8</v>
      </c>
      <c r="E219" s="12">
        <v>122082.8</v>
      </c>
      <c r="F219" s="12">
        <f t="shared" si="41"/>
        <v>0</v>
      </c>
      <c r="G219" s="12"/>
      <c r="H219" s="12">
        <v>122082.8</v>
      </c>
      <c r="I219" s="12">
        <v>122082.8</v>
      </c>
      <c r="J219" s="12">
        <v>122082.8</v>
      </c>
      <c r="K219" s="12">
        <v>122082.8</v>
      </c>
      <c r="L219" s="12">
        <v>122082.8</v>
      </c>
      <c r="M219" s="12">
        <f t="shared" si="38"/>
        <v>0</v>
      </c>
      <c r="N219" s="12"/>
      <c r="O219" s="12">
        <v>122082.8</v>
      </c>
      <c r="P219" s="12">
        <v>122082.8</v>
      </c>
      <c r="Q219" s="12">
        <v>122082.8</v>
      </c>
      <c r="R219" s="12">
        <v>122082.8</v>
      </c>
      <c r="S219" s="12">
        <f t="shared" si="39"/>
        <v>0</v>
      </c>
      <c r="T219" s="12"/>
      <c r="U219" s="20"/>
      <c r="V219" s="20"/>
    </row>
    <row r="220" spans="1:259" ht="63" x14ac:dyDescent="0.25">
      <c r="A220" s="7" t="s">
        <v>359</v>
      </c>
      <c r="B220" s="19" t="s">
        <v>360</v>
      </c>
      <c r="C220" s="12">
        <v>50.8</v>
      </c>
      <c r="D220" s="12">
        <v>50.8</v>
      </c>
      <c r="E220" s="12">
        <v>50.8</v>
      </c>
      <c r="F220" s="12">
        <f t="shared" si="41"/>
        <v>0</v>
      </c>
      <c r="G220" s="12"/>
      <c r="H220" s="12">
        <v>50.8</v>
      </c>
      <c r="I220" s="12">
        <v>50.8</v>
      </c>
      <c r="J220" s="12">
        <v>50.8</v>
      </c>
      <c r="K220" s="12">
        <v>50.8</v>
      </c>
      <c r="L220" s="12">
        <v>50.8</v>
      </c>
      <c r="M220" s="12">
        <f t="shared" si="38"/>
        <v>0</v>
      </c>
      <c r="N220" s="12"/>
      <c r="O220" s="12">
        <v>50.8</v>
      </c>
      <c r="P220" s="12">
        <v>50.8</v>
      </c>
      <c r="Q220" s="12">
        <v>50.8</v>
      </c>
      <c r="R220" s="12">
        <v>50.8</v>
      </c>
      <c r="S220" s="12">
        <f t="shared" si="39"/>
        <v>0</v>
      </c>
      <c r="T220" s="12"/>
      <c r="U220" s="20"/>
      <c r="V220" s="20"/>
    </row>
    <row r="221" spans="1:259" ht="94.5" x14ac:dyDescent="0.25">
      <c r="A221" s="7" t="s">
        <v>361</v>
      </c>
      <c r="B221" s="19" t="s">
        <v>362</v>
      </c>
      <c r="C221" s="12">
        <v>81298.8</v>
      </c>
      <c r="D221" s="12">
        <v>81298.8</v>
      </c>
      <c r="E221" s="12">
        <v>81298.8</v>
      </c>
      <c r="F221" s="12">
        <f t="shared" si="41"/>
        <v>0</v>
      </c>
      <c r="G221" s="12"/>
      <c r="H221" s="12">
        <v>84302.3</v>
      </c>
      <c r="I221" s="12">
        <v>84302.3</v>
      </c>
      <c r="J221" s="12">
        <v>84302.3</v>
      </c>
      <c r="K221" s="12">
        <v>84302.3</v>
      </c>
      <c r="L221" s="12">
        <v>84302.3</v>
      </c>
      <c r="M221" s="12">
        <f t="shared" si="38"/>
        <v>0</v>
      </c>
      <c r="N221" s="12"/>
      <c r="O221" s="12">
        <v>87398.6</v>
      </c>
      <c r="P221" s="12">
        <v>87398.6</v>
      </c>
      <c r="Q221" s="12">
        <v>87398.6</v>
      </c>
      <c r="R221" s="12">
        <v>87398.6</v>
      </c>
      <c r="S221" s="12">
        <f t="shared" si="39"/>
        <v>0</v>
      </c>
      <c r="T221" s="12"/>
      <c r="U221" s="20"/>
      <c r="V221" s="20"/>
    </row>
    <row r="222" spans="1:259" ht="134.25" customHeight="1" x14ac:dyDescent="0.25">
      <c r="A222" s="7" t="s">
        <v>361</v>
      </c>
      <c r="B222" s="59" t="s">
        <v>363</v>
      </c>
      <c r="C222" s="12"/>
      <c r="D222" s="12">
        <v>0</v>
      </c>
      <c r="E222" s="12">
        <v>8153.6</v>
      </c>
      <c r="F222" s="12">
        <f t="shared" si="41"/>
        <v>8153.6</v>
      </c>
      <c r="G222" s="12" t="s">
        <v>241</v>
      </c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20"/>
      <c r="V222" s="20"/>
    </row>
    <row r="223" spans="1:259" ht="47.25" x14ac:dyDescent="0.25">
      <c r="A223" s="7" t="s">
        <v>364</v>
      </c>
      <c r="B223" s="19" t="s">
        <v>365</v>
      </c>
      <c r="C223" s="12">
        <v>16042.1</v>
      </c>
      <c r="D223" s="12">
        <v>16042.1</v>
      </c>
      <c r="E223" s="12">
        <v>16042.1</v>
      </c>
      <c r="F223" s="12">
        <f t="shared" si="41"/>
        <v>0</v>
      </c>
      <c r="G223" s="12"/>
      <c r="H223" s="12">
        <v>20737.7</v>
      </c>
      <c r="I223" s="12">
        <v>16042.1</v>
      </c>
      <c r="J223" s="12">
        <v>16790.099999999999</v>
      </c>
      <c r="K223" s="12">
        <v>16790.099999999999</v>
      </c>
      <c r="L223" s="12">
        <v>16790.099999999999</v>
      </c>
      <c r="M223" s="12">
        <f t="shared" si="38"/>
        <v>0</v>
      </c>
      <c r="N223" s="12"/>
      <c r="O223" s="12">
        <v>20737.7</v>
      </c>
      <c r="P223" s="12">
        <v>16042.1</v>
      </c>
      <c r="Q223" s="12">
        <v>16329.1</v>
      </c>
      <c r="R223" s="12">
        <v>16329.1</v>
      </c>
      <c r="S223" s="12">
        <f t="shared" si="39"/>
        <v>0</v>
      </c>
      <c r="T223" s="12"/>
      <c r="U223" s="20"/>
      <c r="V223" s="20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  <c r="EL223" s="14"/>
      <c r="EM223" s="14"/>
      <c r="EN223" s="14"/>
      <c r="EO223" s="14"/>
      <c r="EP223" s="14"/>
      <c r="EQ223" s="14"/>
      <c r="ER223" s="14"/>
      <c r="ES223" s="14"/>
      <c r="ET223" s="14"/>
      <c r="EU223" s="14"/>
      <c r="EV223" s="14"/>
      <c r="EW223" s="14"/>
      <c r="EX223" s="14"/>
      <c r="EY223" s="14"/>
      <c r="EZ223" s="14"/>
      <c r="FA223" s="14"/>
      <c r="FB223" s="14"/>
      <c r="FC223" s="14"/>
      <c r="FD223" s="14"/>
      <c r="FE223" s="14"/>
      <c r="FF223" s="14"/>
      <c r="FG223" s="14"/>
      <c r="FH223" s="14"/>
      <c r="FI223" s="14"/>
      <c r="FJ223" s="14"/>
      <c r="FK223" s="14"/>
      <c r="FL223" s="14"/>
      <c r="FM223" s="14"/>
      <c r="FN223" s="14"/>
      <c r="FO223" s="14"/>
      <c r="FP223" s="14"/>
      <c r="FQ223" s="14"/>
      <c r="FR223" s="14"/>
      <c r="FS223" s="14"/>
      <c r="FT223" s="14"/>
      <c r="FU223" s="14"/>
      <c r="FV223" s="14"/>
      <c r="FW223" s="14"/>
      <c r="FX223" s="14"/>
      <c r="FY223" s="14"/>
      <c r="FZ223" s="14"/>
      <c r="GA223" s="14"/>
      <c r="GB223" s="14"/>
      <c r="GC223" s="14"/>
      <c r="GD223" s="14"/>
      <c r="GE223" s="14"/>
      <c r="GF223" s="14"/>
      <c r="GG223" s="14"/>
      <c r="GH223" s="14"/>
      <c r="GI223" s="14"/>
      <c r="GJ223" s="14"/>
      <c r="GK223" s="14"/>
      <c r="GL223" s="14"/>
      <c r="GM223" s="14"/>
      <c r="GN223" s="14"/>
      <c r="GO223" s="14"/>
      <c r="GP223" s="14"/>
      <c r="GQ223" s="14"/>
      <c r="GR223" s="14"/>
      <c r="GS223" s="14"/>
      <c r="GT223" s="14"/>
      <c r="GU223" s="14"/>
      <c r="GV223" s="14"/>
      <c r="GW223" s="14"/>
      <c r="GX223" s="14"/>
      <c r="GY223" s="14"/>
      <c r="GZ223" s="14"/>
      <c r="HA223" s="14"/>
      <c r="HB223" s="14"/>
      <c r="HC223" s="14"/>
      <c r="HD223" s="14"/>
      <c r="HE223" s="14"/>
      <c r="HF223" s="14"/>
      <c r="HG223" s="14"/>
      <c r="HH223" s="14"/>
      <c r="HI223" s="14"/>
      <c r="HJ223" s="14"/>
      <c r="HK223" s="14"/>
      <c r="HL223" s="14"/>
      <c r="HM223" s="14"/>
      <c r="HN223" s="14"/>
      <c r="HO223" s="14"/>
      <c r="HP223" s="14"/>
      <c r="HQ223" s="14"/>
      <c r="HR223" s="14"/>
      <c r="HS223" s="14"/>
      <c r="HT223" s="14"/>
      <c r="HU223" s="14"/>
      <c r="HV223" s="14"/>
      <c r="HW223" s="14"/>
      <c r="HX223" s="14"/>
      <c r="HY223" s="14"/>
      <c r="HZ223" s="14"/>
      <c r="IA223" s="14"/>
      <c r="IB223" s="14"/>
      <c r="IC223" s="14"/>
      <c r="ID223" s="14"/>
      <c r="IE223" s="14"/>
      <c r="IF223" s="14"/>
      <c r="IG223" s="14"/>
      <c r="IH223" s="14"/>
      <c r="II223" s="14"/>
      <c r="IJ223" s="14"/>
      <c r="IK223" s="14"/>
      <c r="IL223" s="14"/>
      <c r="IM223" s="14"/>
      <c r="IN223" s="14"/>
      <c r="IO223" s="14"/>
      <c r="IP223" s="14"/>
      <c r="IQ223" s="14"/>
      <c r="IR223" s="14"/>
      <c r="IS223" s="14"/>
      <c r="IT223" s="14"/>
      <c r="IU223" s="14"/>
      <c r="IV223" s="14"/>
      <c r="IW223" s="14"/>
      <c r="IX223" s="14"/>
      <c r="IY223" s="14"/>
    </row>
    <row r="224" spans="1:259" ht="31.5" x14ac:dyDescent="0.25">
      <c r="A224" s="7" t="s">
        <v>366</v>
      </c>
      <c r="B224" s="19" t="s">
        <v>367</v>
      </c>
      <c r="C224" s="12">
        <v>4781.5</v>
      </c>
      <c r="D224" s="12">
        <v>4781.5</v>
      </c>
      <c r="E224" s="12">
        <v>4781.5</v>
      </c>
      <c r="F224" s="12">
        <f t="shared" si="41"/>
        <v>0</v>
      </c>
      <c r="G224" s="12"/>
      <c r="H224" s="12">
        <v>5103.5</v>
      </c>
      <c r="I224" s="12">
        <v>5103.5</v>
      </c>
      <c r="J224" s="12">
        <v>5103.5</v>
      </c>
      <c r="K224" s="12">
        <v>5103.5</v>
      </c>
      <c r="L224" s="12">
        <v>5103.5</v>
      </c>
      <c r="M224" s="12">
        <f t="shared" ref="M224:M240" si="44">L224-K224</f>
        <v>0</v>
      </c>
      <c r="N224" s="12"/>
      <c r="O224" s="12">
        <v>5304.7</v>
      </c>
      <c r="P224" s="12">
        <v>5304.7</v>
      </c>
      <c r="Q224" s="12">
        <v>5304.7</v>
      </c>
      <c r="R224" s="12">
        <v>5304.7</v>
      </c>
      <c r="S224" s="12">
        <f t="shared" ref="S224:S240" si="45">R224-Q224</f>
        <v>0</v>
      </c>
      <c r="T224" s="12"/>
      <c r="U224" s="20"/>
      <c r="V224" s="20"/>
    </row>
    <row r="225" spans="1:259" ht="47.25" x14ac:dyDescent="0.25">
      <c r="A225" s="7" t="s">
        <v>366</v>
      </c>
      <c r="B225" s="19" t="s">
        <v>368</v>
      </c>
      <c r="C225" s="12"/>
      <c r="D225" s="12">
        <v>0</v>
      </c>
      <c r="E225" s="12">
        <v>300</v>
      </c>
      <c r="F225" s="12">
        <f t="shared" si="41"/>
        <v>300</v>
      </c>
      <c r="G225" s="12" t="s">
        <v>241</v>
      </c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20"/>
      <c r="V225" s="20"/>
    </row>
    <row r="226" spans="1:259" ht="47.25" x14ac:dyDescent="0.25">
      <c r="A226" s="60" t="s">
        <v>369</v>
      </c>
      <c r="B226" s="61" t="s">
        <v>370</v>
      </c>
      <c r="C226" s="12">
        <v>149.19999999999999</v>
      </c>
      <c r="D226" s="12">
        <v>149.19999999999999</v>
      </c>
      <c r="E226" s="12">
        <v>149.19999999999999</v>
      </c>
      <c r="F226" s="12">
        <f t="shared" si="41"/>
        <v>0</v>
      </c>
      <c r="G226" s="12"/>
      <c r="H226" s="12">
        <v>149.4</v>
      </c>
      <c r="I226" s="12">
        <v>149.4</v>
      </c>
      <c r="J226" s="12">
        <v>149.4</v>
      </c>
      <c r="K226" s="12">
        <v>149.4</v>
      </c>
      <c r="L226" s="12">
        <v>149.4</v>
      </c>
      <c r="M226" s="12">
        <f t="shared" si="44"/>
        <v>0</v>
      </c>
      <c r="N226" s="12"/>
      <c r="O226" s="12">
        <v>149.69999999999999</v>
      </c>
      <c r="P226" s="12">
        <v>149.69999999999999</v>
      </c>
      <c r="Q226" s="12">
        <v>149.69999999999999</v>
      </c>
      <c r="R226" s="12">
        <v>149.69999999999999</v>
      </c>
      <c r="S226" s="12">
        <f t="shared" si="45"/>
        <v>0</v>
      </c>
      <c r="T226" s="12"/>
      <c r="U226" s="20"/>
      <c r="V226" s="20"/>
    </row>
    <row r="227" spans="1:259" x14ac:dyDescent="0.25">
      <c r="A227" s="9" t="s">
        <v>371</v>
      </c>
      <c r="B227" s="10" t="s">
        <v>372</v>
      </c>
      <c r="C227" s="11">
        <f>SUM(C229:C233)</f>
        <v>0</v>
      </c>
      <c r="D227" s="11">
        <f>SUM(D229:D233)</f>
        <v>0</v>
      </c>
      <c r="E227" s="11">
        <f>SUM(E228:E233)</f>
        <v>35925.800000000003</v>
      </c>
      <c r="F227" s="11">
        <f>SUM(F228:F233)</f>
        <v>35925.800000000003</v>
      </c>
      <c r="G227" s="11">
        <f t="shared" ref="G227:L227" si="46">SUM(G229:G233)</f>
        <v>0</v>
      </c>
      <c r="H227" s="11">
        <f t="shared" si="46"/>
        <v>0</v>
      </c>
      <c r="I227" s="11">
        <f t="shared" si="46"/>
        <v>0</v>
      </c>
      <c r="J227" s="11">
        <f t="shared" si="46"/>
        <v>0</v>
      </c>
      <c r="K227" s="11">
        <f t="shared" si="46"/>
        <v>0</v>
      </c>
      <c r="L227" s="11">
        <f t="shared" si="46"/>
        <v>0</v>
      </c>
      <c r="M227" s="12">
        <f t="shared" si="44"/>
        <v>0</v>
      </c>
      <c r="N227" s="11">
        <f>SUM(N229:N233)</f>
        <v>0</v>
      </c>
      <c r="O227" s="11">
        <f>SUM(O229:O233)</f>
        <v>0</v>
      </c>
      <c r="P227" s="11">
        <f>SUM(P229:P233)</f>
        <v>0</v>
      </c>
      <c r="Q227" s="11">
        <f>SUM(Q229:Q233)</f>
        <v>0</v>
      </c>
      <c r="R227" s="11">
        <f>SUM(R229:R233)</f>
        <v>0</v>
      </c>
      <c r="S227" s="12">
        <f t="shared" si="45"/>
        <v>0</v>
      </c>
      <c r="T227" s="12"/>
      <c r="U227" s="13"/>
      <c r="V227" s="13"/>
    </row>
    <row r="228" spans="1:259" s="45" customFormat="1" ht="63" x14ac:dyDescent="0.25">
      <c r="A228" s="7" t="s">
        <v>373</v>
      </c>
      <c r="B228" s="15" t="s">
        <v>374</v>
      </c>
      <c r="C228" s="12"/>
      <c r="D228" s="12">
        <v>0</v>
      </c>
      <c r="E228" s="12">
        <v>26163.8</v>
      </c>
      <c r="F228" s="12">
        <f>E228-D228</f>
        <v>26163.8</v>
      </c>
      <c r="G228" s="12" t="s">
        <v>241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20"/>
      <c r="V228" s="20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  <c r="EL228" s="14"/>
      <c r="EM228" s="14"/>
      <c r="EN228" s="14"/>
      <c r="EO228" s="14"/>
      <c r="EP228" s="14"/>
      <c r="EQ228" s="14"/>
      <c r="ER228" s="14"/>
      <c r="ES228" s="14"/>
      <c r="ET228" s="14"/>
      <c r="EU228" s="14"/>
      <c r="EV228" s="14"/>
      <c r="EW228" s="14"/>
      <c r="EX228" s="14"/>
      <c r="EY228" s="14"/>
      <c r="EZ228" s="14"/>
      <c r="FA228" s="14"/>
      <c r="FB228" s="14"/>
      <c r="FC228" s="14"/>
      <c r="FD228" s="14"/>
      <c r="FE228" s="14"/>
      <c r="FF228" s="14"/>
      <c r="FG228" s="14"/>
      <c r="FH228" s="14"/>
      <c r="FI228" s="14"/>
      <c r="FJ228" s="14"/>
      <c r="FK228" s="14"/>
      <c r="FL228" s="14"/>
      <c r="FM228" s="14"/>
      <c r="FN228" s="14"/>
      <c r="FO228" s="14"/>
      <c r="FP228" s="14"/>
      <c r="FQ228" s="14"/>
      <c r="FR228" s="14"/>
      <c r="FS228" s="14"/>
      <c r="FT228" s="14"/>
      <c r="FU228" s="14"/>
      <c r="FV228" s="14"/>
      <c r="FW228" s="14"/>
      <c r="FX228" s="14"/>
      <c r="FY228" s="14"/>
      <c r="FZ228" s="14"/>
      <c r="GA228" s="14"/>
      <c r="GB228" s="14"/>
      <c r="GC228" s="14"/>
      <c r="GD228" s="14"/>
      <c r="GE228" s="14"/>
      <c r="GF228" s="14"/>
      <c r="GG228" s="14"/>
      <c r="GH228" s="14"/>
      <c r="GI228" s="14"/>
      <c r="GJ228" s="14"/>
      <c r="GK228" s="14"/>
      <c r="GL228" s="14"/>
      <c r="GM228" s="14"/>
      <c r="GN228" s="14"/>
      <c r="GO228" s="14"/>
      <c r="GP228" s="14"/>
      <c r="GQ228" s="14"/>
      <c r="GR228" s="14"/>
      <c r="GS228" s="14"/>
      <c r="GT228" s="14"/>
      <c r="GU228" s="14"/>
      <c r="GV228" s="14"/>
      <c r="GW228" s="14"/>
      <c r="GX228" s="14"/>
      <c r="GY228" s="14"/>
      <c r="GZ228" s="14"/>
      <c r="HA228" s="14"/>
      <c r="HB228" s="14"/>
      <c r="HC228" s="14"/>
      <c r="HD228" s="14"/>
      <c r="HE228" s="14"/>
      <c r="HF228" s="14"/>
      <c r="HG228" s="14"/>
      <c r="HH228" s="14"/>
      <c r="HI228" s="14"/>
      <c r="HJ228" s="14"/>
      <c r="HK228" s="14"/>
      <c r="HL228" s="14"/>
      <c r="HM228" s="14"/>
      <c r="HN228" s="14"/>
      <c r="HO228" s="14"/>
      <c r="HP228" s="14"/>
      <c r="HQ228" s="14"/>
      <c r="HR228" s="14"/>
      <c r="HS228" s="14"/>
      <c r="HT228" s="14"/>
      <c r="HU228" s="14"/>
      <c r="HV228" s="14"/>
      <c r="HW228" s="14"/>
      <c r="HX228" s="14"/>
      <c r="HY228" s="14"/>
      <c r="HZ228" s="14"/>
      <c r="IA228" s="14"/>
      <c r="IB228" s="14"/>
      <c r="IC228" s="14"/>
      <c r="ID228" s="14"/>
      <c r="IE228" s="14"/>
      <c r="IF228" s="14"/>
      <c r="IG228" s="14"/>
      <c r="IH228" s="14"/>
      <c r="II228" s="14"/>
      <c r="IJ228" s="14"/>
      <c r="IK228" s="14"/>
      <c r="IL228" s="14"/>
      <c r="IM228" s="14"/>
      <c r="IN228" s="14"/>
      <c r="IO228" s="14"/>
      <c r="IP228" s="14"/>
      <c r="IQ228" s="14"/>
      <c r="IR228" s="14"/>
      <c r="IS228" s="14"/>
      <c r="IT228" s="14"/>
      <c r="IU228" s="14"/>
      <c r="IV228" s="14"/>
      <c r="IW228" s="14"/>
      <c r="IX228" s="14"/>
      <c r="IY228" s="14"/>
    </row>
    <row r="229" spans="1:259" ht="47.25" x14ac:dyDescent="0.25">
      <c r="A229" s="7" t="s">
        <v>375</v>
      </c>
      <c r="B229" s="19" t="s">
        <v>376</v>
      </c>
      <c r="C229" s="12">
        <v>0</v>
      </c>
      <c r="D229" s="12">
        <v>0</v>
      </c>
      <c r="E229" s="12">
        <v>1130</v>
      </c>
      <c r="F229" s="12">
        <f t="shared" si="41"/>
        <v>1130</v>
      </c>
      <c r="G229" s="12" t="s">
        <v>241</v>
      </c>
      <c r="H229" s="11"/>
      <c r="I229" s="11"/>
      <c r="J229" s="11"/>
      <c r="K229" s="12">
        <v>0</v>
      </c>
      <c r="L229" s="12">
        <v>0</v>
      </c>
      <c r="M229" s="12">
        <f t="shared" si="44"/>
        <v>0</v>
      </c>
      <c r="N229" s="12"/>
      <c r="O229" s="12"/>
      <c r="P229" s="12"/>
      <c r="Q229" s="12">
        <v>0</v>
      </c>
      <c r="R229" s="12">
        <v>0</v>
      </c>
      <c r="S229" s="12">
        <f t="shared" si="45"/>
        <v>0</v>
      </c>
      <c r="T229" s="12"/>
      <c r="U229" s="13"/>
      <c r="V229" s="13"/>
    </row>
    <row r="230" spans="1:259" ht="78.75" x14ac:dyDescent="0.25">
      <c r="A230" s="7" t="s">
        <v>375</v>
      </c>
      <c r="B230" s="19" t="s">
        <v>377</v>
      </c>
      <c r="C230" s="12"/>
      <c r="D230" s="12">
        <v>0</v>
      </c>
      <c r="E230" s="12">
        <v>800</v>
      </c>
      <c r="F230" s="12">
        <f t="shared" si="41"/>
        <v>800</v>
      </c>
      <c r="G230" s="12" t="s">
        <v>378</v>
      </c>
      <c r="H230" s="11"/>
      <c r="I230" s="11"/>
      <c r="J230" s="11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3"/>
      <c r="V230" s="13"/>
    </row>
    <row r="231" spans="1:259" ht="47.25" x14ac:dyDescent="0.25">
      <c r="A231" s="7" t="s">
        <v>375</v>
      </c>
      <c r="B231" s="19" t="s">
        <v>379</v>
      </c>
      <c r="C231" s="12">
        <v>0</v>
      </c>
      <c r="D231" s="12">
        <v>0</v>
      </c>
      <c r="E231" s="12">
        <v>3374</v>
      </c>
      <c r="F231" s="12">
        <f t="shared" si="41"/>
        <v>3374</v>
      </c>
      <c r="G231" s="12" t="s">
        <v>241</v>
      </c>
      <c r="H231" s="11"/>
      <c r="I231" s="11"/>
      <c r="J231" s="11"/>
      <c r="K231" s="12">
        <v>0</v>
      </c>
      <c r="L231" s="12">
        <v>0</v>
      </c>
      <c r="M231" s="12">
        <f t="shared" si="44"/>
        <v>0</v>
      </c>
      <c r="N231" s="12"/>
      <c r="O231" s="12"/>
      <c r="P231" s="12"/>
      <c r="Q231" s="12">
        <v>0</v>
      </c>
      <c r="R231" s="12">
        <v>0</v>
      </c>
      <c r="S231" s="12">
        <f t="shared" si="45"/>
        <v>0</v>
      </c>
      <c r="T231" s="12"/>
      <c r="U231" s="13"/>
      <c r="V231" s="13"/>
    </row>
    <row r="232" spans="1:259" ht="94.5" x14ac:dyDescent="0.25">
      <c r="A232" s="7" t="s">
        <v>380</v>
      </c>
      <c r="B232" s="19" t="s">
        <v>381</v>
      </c>
      <c r="C232" s="12">
        <v>0</v>
      </c>
      <c r="D232" s="12">
        <v>0</v>
      </c>
      <c r="E232" s="12">
        <v>1590.1</v>
      </c>
      <c r="F232" s="12">
        <f t="shared" si="41"/>
        <v>1590.1</v>
      </c>
      <c r="G232" s="12" t="s">
        <v>241</v>
      </c>
      <c r="H232" s="11"/>
      <c r="I232" s="11"/>
      <c r="J232" s="11"/>
      <c r="K232" s="12">
        <v>0</v>
      </c>
      <c r="L232" s="12">
        <v>0</v>
      </c>
      <c r="M232" s="12">
        <f t="shared" si="44"/>
        <v>0</v>
      </c>
      <c r="N232" s="12"/>
      <c r="O232" s="12"/>
      <c r="P232" s="12"/>
      <c r="Q232" s="12">
        <v>0</v>
      </c>
      <c r="R232" s="12">
        <v>0</v>
      </c>
      <c r="S232" s="12">
        <f t="shared" si="45"/>
        <v>0</v>
      </c>
      <c r="T232" s="12"/>
      <c r="U232" s="13"/>
      <c r="V232" s="13"/>
    </row>
    <row r="233" spans="1:259" ht="110.25" x14ac:dyDescent="0.25">
      <c r="A233" s="7" t="s">
        <v>380</v>
      </c>
      <c r="B233" s="19" t="s">
        <v>382</v>
      </c>
      <c r="C233" s="12">
        <v>0</v>
      </c>
      <c r="D233" s="12">
        <v>0</v>
      </c>
      <c r="E233" s="12">
        <v>2867.9</v>
      </c>
      <c r="F233" s="12">
        <v>2867.9</v>
      </c>
      <c r="G233" s="12" t="s">
        <v>241</v>
      </c>
      <c r="H233" s="11"/>
      <c r="I233" s="11"/>
      <c r="J233" s="11"/>
      <c r="K233" s="12">
        <v>0</v>
      </c>
      <c r="L233" s="12">
        <v>0</v>
      </c>
      <c r="M233" s="12">
        <f t="shared" si="44"/>
        <v>0</v>
      </c>
      <c r="N233" s="12"/>
      <c r="O233" s="12"/>
      <c r="P233" s="12"/>
      <c r="Q233" s="12">
        <v>0</v>
      </c>
      <c r="R233" s="12">
        <v>0</v>
      </c>
      <c r="S233" s="12">
        <f t="shared" si="45"/>
        <v>0</v>
      </c>
      <c r="T233" s="12"/>
      <c r="U233" s="13"/>
      <c r="V233" s="13"/>
    </row>
    <row r="234" spans="1:259" x14ac:dyDescent="0.25">
      <c r="A234" s="9" t="s">
        <v>383</v>
      </c>
      <c r="B234" s="10" t="s">
        <v>384</v>
      </c>
      <c r="C234" s="11">
        <f>C235</f>
        <v>0</v>
      </c>
      <c r="D234" s="11">
        <f t="shared" ref="D234:E234" si="47">D235</f>
        <v>27.4</v>
      </c>
      <c r="E234" s="11">
        <f t="shared" si="47"/>
        <v>165.5</v>
      </c>
      <c r="F234" s="12">
        <f t="shared" si="41"/>
        <v>138.1</v>
      </c>
      <c r="G234" s="12"/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2">
        <f t="shared" si="44"/>
        <v>0</v>
      </c>
      <c r="N234" s="12"/>
      <c r="O234" s="11">
        <v>0</v>
      </c>
      <c r="P234" s="11">
        <v>0</v>
      </c>
      <c r="Q234" s="11">
        <v>0</v>
      </c>
      <c r="R234" s="11">
        <v>0</v>
      </c>
      <c r="S234" s="12">
        <f t="shared" si="45"/>
        <v>0</v>
      </c>
      <c r="T234" s="12"/>
      <c r="U234" s="13"/>
      <c r="V234" s="13"/>
    </row>
    <row r="235" spans="1:259" ht="94.5" x14ac:dyDescent="0.25">
      <c r="A235" s="21" t="s">
        <v>385</v>
      </c>
      <c r="B235" s="19" t="s">
        <v>386</v>
      </c>
      <c r="C235" s="12">
        <v>0</v>
      </c>
      <c r="D235" s="12">
        <v>27.4</v>
      </c>
      <c r="E235" s="12">
        <v>165.5</v>
      </c>
      <c r="F235" s="12">
        <f t="shared" si="41"/>
        <v>138.1</v>
      </c>
      <c r="G235" s="12" t="s">
        <v>387</v>
      </c>
      <c r="H235" s="11"/>
      <c r="I235" s="11"/>
      <c r="J235" s="11"/>
      <c r="K235" s="11"/>
      <c r="L235" s="11"/>
      <c r="M235" s="12">
        <f t="shared" si="44"/>
        <v>0</v>
      </c>
      <c r="N235" s="12"/>
      <c r="O235" s="11"/>
      <c r="P235" s="11"/>
      <c r="Q235" s="11"/>
      <c r="R235" s="11"/>
      <c r="S235" s="12">
        <f t="shared" si="45"/>
        <v>0</v>
      </c>
      <c r="T235" s="12"/>
      <c r="U235" s="13"/>
      <c r="V235" s="13"/>
    </row>
    <row r="236" spans="1:259" x14ac:dyDescent="0.25">
      <c r="A236" s="9" t="s">
        <v>388</v>
      </c>
      <c r="B236" s="10" t="s">
        <v>389</v>
      </c>
      <c r="C236" s="36">
        <f>C237+C238</f>
        <v>0</v>
      </c>
      <c r="D236" s="36">
        <f>D237+D238</f>
        <v>34.4</v>
      </c>
      <c r="E236" s="36">
        <f>E237+E238</f>
        <v>47.7</v>
      </c>
      <c r="F236" s="12">
        <f t="shared" si="41"/>
        <v>13.300000000000004</v>
      </c>
      <c r="G236" s="12"/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12">
        <f t="shared" si="44"/>
        <v>0</v>
      </c>
      <c r="N236" s="12"/>
      <c r="O236" s="36">
        <v>0</v>
      </c>
      <c r="P236" s="36">
        <v>0</v>
      </c>
      <c r="Q236" s="36">
        <v>0</v>
      </c>
      <c r="R236" s="36">
        <v>0</v>
      </c>
      <c r="S236" s="12">
        <f t="shared" si="45"/>
        <v>0</v>
      </c>
      <c r="T236" s="12"/>
      <c r="U236" s="37"/>
      <c r="V236" s="37"/>
    </row>
    <row r="237" spans="1:259" ht="94.5" x14ac:dyDescent="0.25">
      <c r="A237" s="62" t="s">
        <v>390</v>
      </c>
      <c r="B237" s="19" t="s">
        <v>391</v>
      </c>
      <c r="C237" s="38">
        <v>0</v>
      </c>
      <c r="D237" s="38">
        <v>32.4</v>
      </c>
      <c r="E237" s="38">
        <v>47.7</v>
      </c>
      <c r="F237" s="12">
        <f t="shared" si="41"/>
        <v>15.300000000000004</v>
      </c>
      <c r="G237" s="12" t="s">
        <v>387</v>
      </c>
      <c r="H237" s="36"/>
      <c r="I237" s="36"/>
      <c r="J237" s="36"/>
      <c r="K237" s="36"/>
      <c r="L237" s="36"/>
      <c r="M237" s="12">
        <f t="shared" si="44"/>
        <v>0</v>
      </c>
      <c r="N237" s="12"/>
      <c r="O237" s="36"/>
      <c r="P237" s="36"/>
      <c r="Q237" s="36"/>
      <c r="R237" s="36"/>
      <c r="S237" s="12">
        <f t="shared" si="45"/>
        <v>0</v>
      </c>
      <c r="T237" s="12"/>
      <c r="U237" s="37"/>
      <c r="V237" s="37"/>
    </row>
    <row r="238" spans="1:259" ht="79.5" customHeight="1" x14ac:dyDescent="0.25">
      <c r="A238" s="60" t="s">
        <v>392</v>
      </c>
      <c r="B238" s="19" t="s">
        <v>393</v>
      </c>
      <c r="C238" s="38">
        <v>0</v>
      </c>
      <c r="D238" s="38">
        <v>2</v>
      </c>
      <c r="E238" s="38">
        <v>0</v>
      </c>
      <c r="F238" s="12">
        <f t="shared" si="41"/>
        <v>-2</v>
      </c>
      <c r="G238" s="12" t="s">
        <v>394</v>
      </c>
      <c r="H238" s="36"/>
      <c r="I238" s="36"/>
      <c r="J238" s="36"/>
      <c r="K238" s="36"/>
      <c r="L238" s="36"/>
      <c r="M238" s="12">
        <f t="shared" si="44"/>
        <v>0</v>
      </c>
      <c r="N238" s="12"/>
      <c r="O238" s="36"/>
      <c r="P238" s="36"/>
      <c r="Q238" s="36"/>
      <c r="R238" s="36"/>
      <c r="S238" s="12">
        <f t="shared" si="45"/>
        <v>0</v>
      </c>
      <c r="T238" s="12"/>
      <c r="U238" s="37"/>
      <c r="V238" s="37"/>
    </row>
    <row r="239" spans="1:259" x14ac:dyDescent="0.25">
      <c r="A239" s="9" t="s">
        <v>395</v>
      </c>
      <c r="B239" s="10" t="s">
        <v>396</v>
      </c>
      <c r="C239" s="11">
        <f>C236+C234+C227+C183+C131+C127</f>
        <v>3564577.8</v>
      </c>
      <c r="D239" s="11">
        <f>D236+D234+D227+D183+D131+D127</f>
        <v>3646819.3999999994</v>
      </c>
      <c r="E239" s="11">
        <f>E236+E234+E227+E183+E131+E127</f>
        <v>3855563.5999999987</v>
      </c>
      <c r="F239" s="12">
        <f t="shared" si="41"/>
        <v>208744.19999999925</v>
      </c>
      <c r="G239" s="12"/>
      <c r="H239" s="11">
        <f>H236+H234+H227+H183+H131+H127</f>
        <v>3134631.8999999994</v>
      </c>
      <c r="I239" s="11">
        <f>I236+I234+I227+I183+I131+I127</f>
        <v>3309163.2999999989</v>
      </c>
      <c r="J239" s="11">
        <f>J236+J234+J227+J183+J131+J127</f>
        <v>4174805.0999999992</v>
      </c>
      <c r="K239" s="11">
        <f>K236+K234+K227+K183+K131+K127</f>
        <v>4179065.9999999991</v>
      </c>
      <c r="L239" s="11">
        <f>L236+L234+L227+L183+L131+L127</f>
        <v>4176568.3999999994</v>
      </c>
      <c r="M239" s="12">
        <f t="shared" si="44"/>
        <v>-2497.5999999996275</v>
      </c>
      <c r="N239" s="12"/>
      <c r="O239" s="11">
        <f>O236+O234+O227+O183+O131+O127</f>
        <v>3154629.6</v>
      </c>
      <c r="P239" s="11">
        <f>P236+P234+P227+P183+P131+P127</f>
        <v>3312738.6000000006</v>
      </c>
      <c r="Q239" s="11">
        <f>Q236+Q234+Q227+Q183+Q131+Q127</f>
        <v>3318406.4</v>
      </c>
      <c r="R239" s="11">
        <f>R236+R234+R227+R183+R131+R127</f>
        <v>3315933.4</v>
      </c>
      <c r="S239" s="12">
        <f t="shared" si="45"/>
        <v>-2473</v>
      </c>
      <c r="T239" s="12"/>
      <c r="U239" s="13"/>
      <c r="V239" s="13"/>
    </row>
    <row r="240" spans="1:259" x14ac:dyDescent="0.25">
      <c r="A240" s="69" t="s">
        <v>397</v>
      </c>
      <c r="B240" s="69"/>
      <c r="C240" s="11">
        <f>C239+C125</f>
        <v>5293407.3999999994</v>
      </c>
      <c r="D240" s="11">
        <f>D239+D125</f>
        <v>5383807.8999999994</v>
      </c>
      <c r="E240" s="11">
        <f>E239+E125</f>
        <v>5592557.5999999987</v>
      </c>
      <c r="F240" s="12">
        <f t="shared" si="41"/>
        <v>208749.69999999925</v>
      </c>
      <c r="G240" s="12"/>
      <c r="H240" s="11">
        <f>H239+H125</f>
        <v>4878679.8999999994</v>
      </c>
      <c r="I240" s="11">
        <f>I239+I125</f>
        <v>5053211.2999999989</v>
      </c>
      <c r="J240" s="11">
        <f>J239+J125</f>
        <v>5920442.6999999993</v>
      </c>
      <c r="K240" s="11">
        <f>K239+K125</f>
        <v>5929769.2999999989</v>
      </c>
      <c r="L240" s="11">
        <f>L239+L125</f>
        <v>5927271.6999999993</v>
      </c>
      <c r="M240" s="12">
        <f t="shared" si="44"/>
        <v>-2497.5999999996275</v>
      </c>
      <c r="N240" s="12"/>
      <c r="O240" s="11">
        <f>O239+O125</f>
        <v>4954305.6999999993</v>
      </c>
      <c r="P240" s="11">
        <f>P239+P125</f>
        <v>5112414.7</v>
      </c>
      <c r="Q240" s="11">
        <f>Q239+Q125</f>
        <v>5120096.5999999996</v>
      </c>
      <c r="R240" s="11">
        <f>R239+R125</f>
        <v>5117623.5999999996</v>
      </c>
      <c r="S240" s="12">
        <f t="shared" si="45"/>
        <v>-2473</v>
      </c>
      <c r="T240" s="12"/>
      <c r="U240" s="13"/>
      <c r="V240" s="13"/>
    </row>
    <row r="241" spans="1:22" x14ac:dyDescent="0.25">
      <c r="A241" s="63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</row>
    <row r="242" spans="1:22" x14ac:dyDescent="0.25">
      <c r="A242" s="63"/>
      <c r="C242" s="65"/>
      <c r="D242" s="65"/>
      <c r="E242" s="65"/>
      <c r="F242" s="65">
        <f>F235+F237</f>
        <v>153.4</v>
      </c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</row>
    <row r="243" spans="1:22" ht="63" customHeight="1" x14ac:dyDescent="0.25">
      <c r="A243" s="70" t="s">
        <v>398</v>
      </c>
      <c r="B243" s="70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1"/>
      <c r="U243" s="1"/>
      <c r="V243" s="1"/>
    </row>
    <row r="244" spans="1:22" x14ac:dyDescent="0.25">
      <c r="A244" s="63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</row>
    <row r="245" spans="1:22" x14ac:dyDescent="0.25">
      <c r="A245" s="63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</row>
    <row r="246" spans="1:22" x14ac:dyDescent="0.25">
      <c r="A246" s="63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</row>
    <row r="247" spans="1:22" x14ac:dyDescent="0.25">
      <c r="A247" s="63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</row>
    <row r="248" spans="1:22" x14ac:dyDescent="0.25">
      <c r="A248" s="63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</row>
    <row r="249" spans="1:22" x14ac:dyDescent="0.25">
      <c r="A249" s="63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</row>
    <row r="250" spans="1:22" x14ac:dyDescent="0.25">
      <c r="A250" s="63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</row>
    <row r="251" spans="1:22" x14ac:dyDescent="0.25">
      <c r="A251" s="63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</row>
    <row r="252" spans="1:22" x14ac:dyDescent="0.25">
      <c r="A252" s="63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</row>
    <row r="253" spans="1:22" x14ac:dyDescent="0.25">
      <c r="A253" s="63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</row>
    <row r="254" spans="1:22" x14ac:dyDescent="0.25">
      <c r="A254" s="63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</row>
    <row r="255" spans="1:22" x14ac:dyDescent="0.25">
      <c r="A255" s="63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</row>
    <row r="256" spans="1:22" x14ac:dyDescent="0.25">
      <c r="A256" s="63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</row>
    <row r="257" spans="1:22" x14ac:dyDescent="0.25">
      <c r="A257" s="63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</row>
    <row r="258" spans="1:22" x14ac:dyDescent="0.25">
      <c r="A258" s="63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</row>
    <row r="259" spans="1:22" x14ac:dyDescent="0.25">
      <c r="A259" s="63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</row>
    <row r="260" spans="1:22" x14ac:dyDescent="0.25">
      <c r="A260" s="63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</row>
    <row r="261" spans="1:22" x14ac:dyDescent="0.25">
      <c r="A261" s="63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</row>
    <row r="262" spans="1:22" x14ac:dyDescent="0.25">
      <c r="A262" s="63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</row>
    <row r="263" spans="1:22" x14ac:dyDescent="0.25">
      <c r="A263" s="63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</row>
    <row r="264" spans="1:22" x14ac:dyDescent="0.25">
      <c r="A264" s="63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</row>
    <row r="265" spans="1:22" x14ac:dyDescent="0.25">
      <c r="A265" s="63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</row>
    <row r="266" spans="1:22" x14ac:dyDescent="0.25">
      <c r="A266" s="63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</row>
    <row r="267" spans="1:22" x14ac:dyDescent="0.25">
      <c r="A267" s="63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</row>
    <row r="268" spans="1:22" x14ac:dyDescent="0.25">
      <c r="A268" s="63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</row>
    <row r="269" spans="1:22" x14ac:dyDescent="0.25">
      <c r="A269" s="63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</row>
    <row r="270" spans="1:22" x14ac:dyDescent="0.25">
      <c r="A270" s="63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</row>
    <row r="271" spans="1:22" x14ac:dyDescent="0.25">
      <c r="A271" s="63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</row>
    <row r="272" spans="1:22" x14ac:dyDescent="0.25">
      <c r="A272" s="63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</row>
    <row r="273" spans="1:22" x14ac:dyDescent="0.25">
      <c r="A273" s="63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</row>
    <row r="274" spans="1:22" x14ac:dyDescent="0.25">
      <c r="A274" s="63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</row>
    <row r="275" spans="1:22" x14ac:dyDescent="0.25">
      <c r="A275" s="63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</row>
    <row r="276" spans="1:22" x14ac:dyDescent="0.25">
      <c r="A276" s="63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</row>
    <row r="277" spans="1:22" x14ac:dyDescent="0.25">
      <c r="A277" s="63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</row>
    <row r="278" spans="1:22" x14ac:dyDescent="0.25">
      <c r="A278" s="63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</row>
    <row r="279" spans="1:22" x14ac:dyDescent="0.25">
      <c r="A279" s="63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</row>
    <row r="280" spans="1:22" x14ac:dyDescent="0.25">
      <c r="A280" s="63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</row>
    <row r="281" spans="1:22" x14ac:dyDescent="0.25">
      <c r="A281" s="63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</row>
    <row r="282" spans="1:22" x14ac:dyDescent="0.25">
      <c r="A282" s="63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</row>
    <row r="283" spans="1:22" x14ac:dyDescent="0.25">
      <c r="A283" s="63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</row>
    <row r="284" spans="1:22" x14ac:dyDescent="0.25">
      <c r="A284" s="63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</row>
    <row r="285" spans="1:22" x14ac:dyDescent="0.25">
      <c r="A285" s="63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</row>
    <row r="286" spans="1:22" x14ac:dyDescent="0.25">
      <c r="A286" s="63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</row>
    <row r="287" spans="1:22" x14ac:dyDescent="0.25">
      <c r="A287" s="63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</row>
    <row r="288" spans="1:22" x14ac:dyDescent="0.25">
      <c r="A288" s="63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</row>
    <row r="289" spans="1:22" x14ac:dyDescent="0.25">
      <c r="A289" s="63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</row>
    <row r="290" spans="1:22" x14ac:dyDescent="0.25">
      <c r="A290" s="63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</row>
    <row r="291" spans="1:22" x14ac:dyDescent="0.25">
      <c r="A291" s="63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</row>
    <row r="292" spans="1:22" x14ac:dyDescent="0.25">
      <c r="A292" s="63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</row>
    <row r="293" spans="1:22" x14ac:dyDescent="0.25">
      <c r="A293" s="63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</row>
    <row r="294" spans="1:22" x14ac:dyDescent="0.25">
      <c r="A294" s="63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</row>
    <row r="295" spans="1:22" x14ac:dyDescent="0.25">
      <c r="A295" s="63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</row>
    <row r="296" spans="1:22" x14ac:dyDescent="0.25">
      <c r="A296" s="63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</row>
    <row r="297" spans="1:22" x14ac:dyDescent="0.25">
      <c r="A297" s="63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</row>
    <row r="298" spans="1:22" x14ac:dyDescent="0.25">
      <c r="A298" s="63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</row>
    <row r="299" spans="1:22" x14ac:dyDescent="0.25">
      <c r="A299" s="63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</row>
    <row r="300" spans="1:22" x14ac:dyDescent="0.25">
      <c r="A300" s="63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</row>
    <row r="301" spans="1:22" x14ac:dyDescent="0.25">
      <c r="A301" s="63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</row>
    <row r="302" spans="1:22" x14ac:dyDescent="0.25">
      <c r="A302" s="63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</row>
    <row r="303" spans="1:22" x14ac:dyDescent="0.25">
      <c r="A303" s="63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</row>
    <row r="304" spans="1:22" x14ac:dyDescent="0.25">
      <c r="A304" s="63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</row>
    <row r="305" spans="1:22" x14ac:dyDescent="0.25">
      <c r="A305" s="63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</row>
    <row r="306" spans="1:22" x14ac:dyDescent="0.25">
      <c r="A306" s="63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</row>
    <row r="307" spans="1:22" x14ac:dyDescent="0.25">
      <c r="A307" s="63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</row>
    <row r="308" spans="1:22" x14ac:dyDescent="0.25">
      <c r="A308" s="63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</row>
    <row r="309" spans="1:22" x14ac:dyDescent="0.25">
      <c r="A309" s="63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</row>
    <row r="310" spans="1:22" x14ac:dyDescent="0.25">
      <c r="A310" s="63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</row>
    <row r="311" spans="1:22" x14ac:dyDescent="0.25">
      <c r="A311" s="63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</row>
    <row r="312" spans="1:22" x14ac:dyDescent="0.25">
      <c r="A312" s="63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</row>
    <row r="313" spans="1:22" x14ac:dyDescent="0.25">
      <c r="A313" s="63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</row>
    <row r="314" spans="1:22" x14ac:dyDescent="0.25">
      <c r="A314" s="63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</row>
    <row r="315" spans="1:22" x14ac:dyDescent="0.25">
      <c r="A315" s="63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</row>
    <row r="316" spans="1:22" x14ac:dyDescent="0.25">
      <c r="A316" s="63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</row>
    <row r="317" spans="1:22" x14ac:dyDescent="0.25">
      <c r="A317" s="63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</row>
    <row r="318" spans="1:22" x14ac:dyDescent="0.25">
      <c r="A318" s="63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</row>
    <row r="319" spans="1:22" x14ac:dyDescent="0.25">
      <c r="A319" s="63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</row>
    <row r="320" spans="1:22" x14ac:dyDescent="0.25">
      <c r="A320" s="63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</row>
    <row r="321" spans="1:22" x14ac:dyDescent="0.25">
      <c r="A321" s="63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</row>
    <row r="322" spans="1:22" x14ac:dyDescent="0.25">
      <c r="A322" s="63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</row>
    <row r="323" spans="1:22" x14ac:dyDescent="0.25">
      <c r="A323" s="63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</row>
    <row r="324" spans="1:22" x14ac:dyDescent="0.25">
      <c r="A324" s="63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</row>
    <row r="325" spans="1:22" x14ac:dyDescent="0.25">
      <c r="A325" s="63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</row>
    <row r="326" spans="1:22" x14ac:dyDescent="0.25">
      <c r="A326" s="63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</row>
    <row r="327" spans="1:22" x14ac:dyDescent="0.25">
      <c r="A327" s="63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</row>
    <row r="328" spans="1:22" x14ac:dyDescent="0.25">
      <c r="A328" s="63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</row>
    <row r="329" spans="1:22" x14ac:dyDescent="0.25">
      <c r="A329" s="63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</row>
    <row r="330" spans="1:22" x14ac:dyDescent="0.25">
      <c r="A330" s="63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</row>
    <row r="331" spans="1:22" x14ac:dyDescent="0.25">
      <c r="A331" s="63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</row>
    <row r="332" spans="1:22" x14ac:dyDescent="0.25">
      <c r="A332" s="63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</row>
    <row r="333" spans="1:22" x14ac:dyDescent="0.25">
      <c r="A333" s="63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</row>
    <row r="334" spans="1:22" x14ac:dyDescent="0.25">
      <c r="A334" s="63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</row>
    <row r="335" spans="1:22" x14ac:dyDescent="0.25">
      <c r="A335" s="63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</row>
    <row r="336" spans="1:22" x14ac:dyDescent="0.25">
      <c r="A336" s="63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</row>
    <row r="337" spans="1:22" x14ac:dyDescent="0.25">
      <c r="A337" s="63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</row>
    <row r="338" spans="1:22" x14ac:dyDescent="0.25">
      <c r="A338" s="63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</row>
    <row r="339" spans="1:22" x14ac:dyDescent="0.25">
      <c r="A339" s="63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</row>
    <row r="340" spans="1:22" x14ac:dyDescent="0.25">
      <c r="A340" s="63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</row>
    <row r="341" spans="1:22" x14ac:dyDescent="0.25">
      <c r="A341" s="63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</row>
    <row r="342" spans="1:22" x14ac:dyDescent="0.25">
      <c r="A342" s="63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</row>
  </sheetData>
  <mergeCells count="6">
    <mergeCell ref="A240:B240"/>
    <mergeCell ref="A243:B243"/>
    <mergeCell ref="A1:O2"/>
    <mergeCell ref="A7:A8"/>
    <mergeCell ref="A39:B39"/>
    <mergeCell ref="A124:B124"/>
  </mergeCells>
  <hyperlinks>
    <hyperlink ref="B89" r:id="rId1" display="consultantplus://offline/ref=988EC015ECBBF128B41797C3F93EFEE418A639455C871F0F56FDEF5480375203D55CBFEB8F11FA2C863F8EB8F7B01CF71C7C854735E60A15i2XAK"/>
    <hyperlink ref="B91" r:id="rId2" display="consultantplus://offline/ref=A5C545EE8C1C93B0B058E1FFE19DF454C219EB0B98198F2DC0D7B691EFFF64CC26DC8ECE4D9F7B181B1727911B979A94C0CB426D4AE9j9HFG"/>
    <hyperlink ref="B83" r:id="rId3" display="consultantplus://offline/ref=D42EAC7BD398020209D35F6AF6672FBA6F13F77B84F225875A8095FA102A9B2D8E358CD609751112B9E7A4869E64DFF883BAA8D38BAB06D8YDV9M"/>
    <hyperlink ref="B84" r:id="rId4" display="consultantplus://offline/ref=D42EAC7BD398020209D35F6AF6672FBA6F13F77B84F225875A8095FA102A9B2D8E358CD609751112B9E7A4869E64DFF883BAA8D38BAB06D8YDV9M"/>
    <hyperlink ref="B94" r:id="rId5" display="consultantplus://offline/ref=64FC3C9F96C0230A0CECA4E56C028B5E86A06F799E50F1FABBE4A6CFAC6E9A2AB2A69A82FE33DE9CACC0441FC29EF02FFBFA7ABCF960A970JDh7G"/>
    <hyperlink ref="B95" r:id="rId6" display="consultantplus://offline/ref=293E5F5FBFB7BF00707EA3B3909C009FACF86C5B0DC1225241F5E671E418AFA8719B0D0082DB2BC3D12632D05CB8D412B2D35ED172AEB625bAg2L"/>
  </hyperlinks>
  <pageMargins left="0.31496062992125984" right="0.23622047244094491" top="0.27559055118110237" bottom="0.43307086614173229" header="0.31496062992125984" footer="0.31496062992125984"/>
  <pageSetup paperSize="9" scale="53" fitToHeight="26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уточ. дох. октябрь</vt:lpstr>
      <vt:lpstr>'уточ. дох. октябрь'!Заголовки_для_печати</vt:lpstr>
      <vt:lpstr>'уточ. дох. октябрь'!Область_печати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2020-10-12T05:26:18Z</cp:lastPrinted>
  <dcterms:created xsi:type="dcterms:W3CDTF">2020-10-08T07:48:04Z</dcterms:created>
  <dcterms:modified xsi:type="dcterms:W3CDTF">2020-10-12T08:55:52Z</dcterms:modified>
</cp:coreProperties>
</file>