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24915" windowHeight="11145" activeTab="1"/>
  </bookViews>
  <sheets>
    <sheet name="Приложение 21" sheetId="1" r:id="rId1"/>
    <sheet name="Приложение 22" sheetId="2" r:id="rId2"/>
  </sheets>
  <definedNames>
    <definedName name="APPT" localSheetId="0">'Приложение 21'!#REF!</definedName>
    <definedName name="FIO" localSheetId="0">'Приложение 21'!#REF!</definedName>
    <definedName name="LAST_CELL" localSheetId="0">'Приложение 21'!#REF!</definedName>
    <definedName name="SIGN" localSheetId="0">'Приложение 21'!#REF!</definedName>
    <definedName name="_xlnm.Print_Titles" localSheetId="0">'Приложение 21'!$4:$4</definedName>
    <definedName name="_xlnm.Print_Titles" localSheetId="1">'Приложение 22'!$4:$4</definedName>
  </definedNames>
  <calcPr calcId="145621"/>
</workbook>
</file>

<file path=xl/calcChain.xml><?xml version="1.0" encoding="utf-8"?>
<calcChain xmlns="http://schemas.openxmlformats.org/spreadsheetml/2006/main">
  <c r="G153" i="1" l="1"/>
  <c r="H174" i="1" l="1"/>
  <c r="G174" i="1"/>
  <c r="I181" i="1"/>
  <c r="H180" i="1"/>
  <c r="H179" i="1" s="1"/>
  <c r="G180" i="1"/>
  <c r="G179" i="1" s="1"/>
  <c r="G114" i="1"/>
  <c r="G162" i="1"/>
  <c r="G84" i="1"/>
  <c r="G41" i="1"/>
  <c r="G53" i="1"/>
  <c r="I179" i="1" l="1"/>
  <c r="I180" i="1"/>
  <c r="G25" i="1"/>
  <c r="G200" i="1" l="1"/>
  <c r="I165" i="1"/>
  <c r="I166" i="1"/>
  <c r="I167" i="1"/>
  <c r="I168" i="1"/>
  <c r="H147" i="1"/>
  <c r="G147" i="1"/>
  <c r="H123" i="1"/>
  <c r="G123" i="1"/>
  <c r="H30" i="2" l="1"/>
  <c r="G30" i="2"/>
  <c r="I32" i="2"/>
  <c r="I33" i="2"/>
  <c r="I34" i="2"/>
  <c r="I35" i="2"/>
  <c r="I36" i="2"/>
  <c r="I37" i="2"/>
  <c r="I38" i="2"/>
  <c r="I39" i="2"/>
  <c r="I40" i="2"/>
  <c r="I41" i="2"/>
  <c r="H7" i="2"/>
  <c r="G7" i="2"/>
  <c r="I7" i="2" l="1"/>
  <c r="H6" i="2"/>
  <c r="I28" i="2"/>
  <c r="I29" i="2"/>
  <c r="I31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50" i="2"/>
  <c r="I49" i="2"/>
  <c r="I48" i="2"/>
  <c r="I47" i="2"/>
  <c r="H46" i="2"/>
  <c r="G46" i="2"/>
  <c r="I27" i="2"/>
  <c r="I58" i="2"/>
  <c r="I57" i="2"/>
  <c r="I56" i="2"/>
  <c r="H55" i="2"/>
  <c r="G55" i="2"/>
  <c r="H65" i="1"/>
  <c r="H58" i="1"/>
  <c r="I50" i="1"/>
  <c r="I46" i="2" l="1"/>
  <c r="I30" i="2"/>
  <c r="G6" i="2"/>
  <c r="I6" i="2" s="1"/>
  <c r="I55" i="2"/>
  <c r="H155" i="1"/>
  <c r="H150" i="1" l="1"/>
  <c r="G150" i="1"/>
  <c r="I151" i="1"/>
  <c r="H140" i="1"/>
  <c r="G140" i="1"/>
  <c r="I142" i="1"/>
  <c r="H190" i="1"/>
  <c r="G190" i="1"/>
  <c r="I191" i="1"/>
  <c r="H185" i="1"/>
  <c r="I172" i="1"/>
  <c r="H171" i="1"/>
  <c r="H170" i="1" s="1"/>
  <c r="H169" i="1" s="1"/>
  <c r="G171" i="1"/>
  <c r="G170" i="1" s="1"/>
  <c r="H164" i="1"/>
  <c r="I49" i="1"/>
  <c r="I20" i="1"/>
  <c r="G7" i="1"/>
  <c r="H199" i="1"/>
  <c r="I170" i="1" l="1"/>
  <c r="I190" i="1"/>
  <c r="G169" i="1"/>
  <c r="I169" i="1" s="1"/>
  <c r="I171" i="1"/>
  <c r="I8" i="1"/>
  <c r="I9" i="1"/>
  <c r="I11" i="1"/>
  <c r="I12" i="1"/>
  <c r="I13" i="1"/>
  <c r="I14" i="1"/>
  <c r="I15" i="1"/>
  <c r="I16" i="1"/>
  <c r="I17" i="1"/>
  <c r="I18" i="1"/>
  <c r="I19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51" i="1"/>
  <c r="I52" i="1"/>
  <c r="I53" i="1"/>
  <c r="I54" i="1"/>
  <c r="I55" i="1"/>
  <c r="I56" i="1"/>
  <c r="I59" i="1"/>
  <c r="I60" i="1"/>
  <c r="I61" i="1"/>
  <c r="I62" i="1"/>
  <c r="I66" i="1"/>
  <c r="I67" i="1"/>
  <c r="I68" i="1"/>
  <c r="I69" i="1"/>
  <c r="I70" i="1"/>
  <c r="I72" i="1"/>
  <c r="I76" i="1"/>
  <c r="I77" i="1"/>
  <c r="I78" i="1"/>
  <c r="I79" i="1"/>
  <c r="I80" i="1"/>
  <c r="I81" i="1"/>
  <c r="I82" i="1"/>
  <c r="I83" i="1"/>
  <c r="I84" i="1"/>
  <c r="I85" i="1"/>
  <c r="I88" i="1"/>
  <c r="I91" i="1"/>
  <c r="I92" i="1"/>
  <c r="I93" i="1"/>
  <c r="I94" i="1"/>
  <c r="I95" i="1"/>
  <c r="I96" i="1"/>
  <c r="I97" i="1"/>
  <c r="I98" i="1"/>
  <c r="I99" i="1"/>
  <c r="I102" i="1"/>
  <c r="I103" i="1"/>
  <c r="I104" i="1"/>
  <c r="I108" i="1"/>
  <c r="I109" i="1"/>
  <c r="I110" i="1"/>
  <c r="I111" i="1"/>
  <c r="I113" i="1"/>
  <c r="I114" i="1"/>
  <c r="I115" i="1"/>
  <c r="I116" i="1"/>
  <c r="I117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41" i="1"/>
  <c r="I144" i="1"/>
  <c r="I145" i="1"/>
  <c r="I148" i="1"/>
  <c r="I156" i="1"/>
  <c r="I159" i="1"/>
  <c r="I162" i="1"/>
  <c r="I177" i="1"/>
  <c r="I178" i="1"/>
  <c r="I186" i="1"/>
  <c r="I188" i="1"/>
  <c r="I195" i="1"/>
  <c r="I198" i="1"/>
  <c r="I200" i="1"/>
  <c r="I201" i="1"/>
  <c r="G199" i="1" l="1"/>
  <c r="I199" i="1" s="1"/>
  <c r="H197" i="1"/>
  <c r="G197" i="1"/>
  <c r="H194" i="1"/>
  <c r="G194" i="1"/>
  <c r="G193" i="1" s="1"/>
  <c r="H187" i="1"/>
  <c r="G187" i="1"/>
  <c r="H184" i="1"/>
  <c r="G185" i="1"/>
  <c r="H176" i="1"/>
  <c r="G176" i="1"/>
  <c r="G175" i="1" s="1"/>
  <c r="H161" i="1"/>
  <c r="G161" i="1"/>
  <c r="G160" i="1" s="1"/>
  <c r="H143" i="1"/>
  <c r="G143" i="1"/>
  <c r="G196" i="1" l="1"/>
  <c r="I187" i="1"/>
  <c r="I176" i="1"/>
  <c r="H196" i="1"/>
  <c r="I197" i="1"/>
  <c r="I143" i="1"/>
  <c r="H160" i="1"/>
  <c r="I160" i="1" s="1"/>
  <c r="I161" i="1"/>
  <c r="G184" i="1"/>
  <c r="I185" i="1"/>
  <c r="H193" i="1"/>
  <c r="I193" i="1" s="1"/>
  <c r="I194" i="1"/>
  <c r="I140" i="1"/>
  <c r="H175" i="1"/>
  <c r="G139" i="1"/>
  <c r="H139" i="1"/>
  <c r="H183" i="1" l="1"/>
  <c r="I184" i="1"/>
  <c r="G183" i="1"/>
  <c r="I196" i="1"/>
  <c r="I139" i="1"/>
  <c r="I175" i="1"/>
  <c r="H158" i="1"/>
  <c r="G158" i="1"/>
  <c r="G155" i="1"/>
  <c r="G154" i="1" s="1"/>
  <c r="G146" i="1"/>
  <c r="G138" i="1" s="1"/>
  <c r="H120" i="1"/>
  <c r="G120" i="1"/>
  <c r="G119" i="1" s="1"/>
  <c r="H107" i="1"/>
  <c r="G107" i="1"/>
  <c r="H112" i="1"/>
  <c r="G112" i="1"/>
  <c r="G164" i="1"/>
  <c r="G106" i="1" l="1"/>
  <c r="H106" i="1"/>
  <c r="I183" i="1"/>
  <c r="I174" i="1"/>
  <c r="H119" i="1"/>
  <c r="I119" i="1" s="1"/>
  <c r="I120" i="1"/>
  <c r="I164" i="1"/>
  <c r="I107" i="1"/>
  <c r="H146" i="1"/>
  <c r="H138" i="1" s="1"/>
  <c r="I147" i="1"/>
  <c r="I158" i="1"/>
  <c r="I112" i="1"/>
  <c r="H154" i="1"/>
  <c r="H153" i="1" s="1"/>
  <c r="I155" i="1"/>
  <c r="H101" i="1"/>
  <c r="G101" i="1"/>
  <c r="H90" i="1"/>
  <c r="G90" i="1"/>
  <c r="H87" i="1"/>
  <c r="G87" i="1"/>
  <c r="H75" i="1"/>
  <c r="G75" i="1"/>
  <c r="H71" i="1"/>
  <c r="G71" i="1"/>
  <c r="G65" i="1"/>
  <c r="G64" i="1" s="1"/>
  <c r="G58" i="1"/>
  <c r="G57" i="1" s="1"/>
  <c r="H39" i="1"/>
  <c r="G39" i="1"/>
  <c r="H28" i="1"/>
  <c r="G28" i="1"/>
  <c r="H21" i="1"/>
  <c r="G21" i="1"/>
  <c r="H7" i="1"/>
  <c r="H10" i="1"/>
  <c r="G10" i="1"/>
  <c r="I106" i="1" l="1"/>
  <c r="I10" i="1"/>
  <c r="I21" i="1"/>
  <c r="H64" i="1"/>
  <c r="I64" i="1" s="1"/>
  <c r="I65" i="1"/>
  <c r="I90" i="1"/>
  <c r="I153" i="1"/>
  <c r="I154" i="1"/>
  <c r="I138" i="1"/>
  <c r="I146" i="1"/>
  <c r="I7" i="1"/>
  <c r="I28" i="1"/>
  <c r="H57" i="1"/>
  <c r="I57" i="1" s="1"/>
  <c r="I58" i="1"/>
  <c r="I71" i="1"/>
  <c r="I87" i="1"/>
  <c r="I101" i="1"/>
  <c r="I39" i="1"/>
  <c r="I75" i="1"/>
  <c r="H74" i="1"/>
  <c r="G74" i="1"/>
  <c r="G6" i="1"/>
  <c r="H6" i="1"/>
  <c r="H5" i="1" l="1"/>
  <c r="H203" i="1" s="1"/>
  <c r="G5" i="1"/>
  <c r="G203" i="1" s="1"/>
  <c r="I6" i="1"/>
  <c r="I74" i="1"/>
  <c r="I203" i="1" l="1"/>
  <c r="I5" i="1"/>
</calcChain>
</file>

<file path=xl/sharedStrings.xml><?xml version="1.0" encoding="utf-8"?>
<sst xmlns="http://schemas.openxmlformats.org/spreadsheetml/2006/main" count="1070" uniqueCount="279">
  <si>
    <t>Приложение</t>
  </si>
  <si>
    <t>Исполнение</t>
  </si>
  <si>
    <t>Центральный аппарат</t>
  </si>
  <si>
    <t>100</t>
  </si>
  <si>
    <t>211</t>
  </si>
  <si>
    <t>000</t>
  </si>
  <si>
    <t>Оплата труда</t>
  </si>
  <si>
    <t>212</t>
  </si>
  <si>
    <t>040</t>
  </si>
  <si>
    <t>Прочие текущие расходы</t>
  </si>
  <si>
    <t>051</t>
  </si>
  <si>
    <t>Муниципальные гарантии</t>
  </si>
  <si>
    <t>111</t>
  </si>
  <si>
    <t>114</t>
  </si>
  <si>
    <t>Выплата суточных</t>
  </si>
  <si>
    <t>115</t>
  </si>
  <si>
    <t>Командировочные расходы в части проезда</t>
  </si>
  <si>
    <t>213</t>
  </si>
  <si>
    <t>Начисления на оплату труда</t>
  </si>
  <si>
    <t>200</t>
  </si>
  <si>
    <t>226</t>
  </si>
  <si>
    <t>Транспортное обеспечение органов местного самоуправления</t>
  </si>
  <si>
    <t>0113</t>
  </si>
  <si>
    <t>225</t>
  </si>
  <si>
    <t>Содержание имущества</t>
  </si>
  <si>
    <t>024</t>
  </si>
  <si>
    <t>Страхование автогражданской ответственности муниципального транспорта</t>
  </si>
  <si>
    <t>340</t>
  </si>
  <si>
    <t>Оплата горюче-смазочных материалов</t>
  </si>
  <si>
    <t>350</t>
  </si>
  <si>
    <t>Прочие расходные материалы и предметы снабжения</t>
  </si>
  <si>
    <t>800</t>
  </si>
  <si>
    <t>290</t>
  </si>
  <si>
    <t>049</t>
  </si>
  <si>
    <t>Транспортный налог</t>
  </si>
  <si>
    <t>Эксплуатация оборудования, помещений, зданий органами местного самоуправления</t>
  </si>
  <si>
    <t>020</t>
  </si>
  <si>
    <t>Оплата содержания текущего ремонта оборудования и инвентаря</t>
  </si>
  <si>
    <t>Реализация муниципальных функций, связанных с общегосударственным управлением</t>
  </si>
  <si>
    <t>221</t>
  </si>
  <si>
    <t>310</t>
  </si>
  <si>
    <t>120</t>
  </si>
  <si>
    <t>Муниципальная программа "Обеспечение деятельности Администрации МГО на 2017-2019 годы"</t>
  </si>
  <si>
    <t>Глава муниципального образования</t>
  </si>
  <si>
    <t>0102</t>
  </si>
  <si>
    <t>5000020300</t>
  </si>
  <si>
    <t>0104</t>
  </si>
  <si>
    <t>5000020401</t>
  </si>
  <si>
    <t>011</t>
  </si>
  <si>
    <t>Компенсация работникам за использование личных легковых автомобилей для служебных целей</t>
  </si>
  <si>
    <t>Ежемесячные компенсационные выплаты сотрудникам, находящимся в отпуске по уходу за ребенком до достижения им возраста 3 лет</t>
  </si>
  <si>
    <t>5000022010</t>
  </si>
  <si>
    <t>5000022020</t>
  </si>
  <si>
    <t>223</t>
  </si>
  <si>
    <t>721</t>
  </si>
  <si>
    <t>Оплата отопления и технологических нужд</t>
  </si>
  <si>
    <t>730</t>
  </si>
  <si>
    <t>Оплата потребления электрической энергии</t>
  </si>
  <si>
    <t>740</t>
  </si>
  <si>
    <t>Оплата водоснабжения помещений</t>
  </si>
  <si>
    <t>030</t>
  </si>
  <si>
    <t>Оплата текущего ремонта зданий и сооружений</t>
  </si>
  <si>
    <t>043</t>
  </si>
  <si>
    <t>Противопожарные мероприятия</t>
  </si>
  <si>
    <t>710</t>
  </si>
  <si>
    <t>Прочие коммунальные услуги</t>
  </si>
  <si>
    <t>026</t>
  </si>
  <si>
    <t>Расходы на охрану объектов</t>
  </si>
  <si>
    <t>723</t>
  </si>
  <si>
    <t>Оплата потребления котельно-печного топлива</t>
  </si>
  <si>
    <t>5000023000</t>
  </si>
  <si>
    <t>050</t>
  </si>
  <si>
    <t>Оплата услуг СМИ</t>
  </si>
  <si>
    <t>048</t>
  </si>
  <si>
    <t>Представительские расходы</t>
  </si>
  <si>
    <t>403</t>
  </si>
  <si>
    <t>Проведение Дня города в Администрации</t>
  </si>
  <si>
    <t>415</t>
  </si>
  <si>
    <t>Цветы, венки в Администрации и Собрании</t>
  </si>
  <si>
    <t>031</t>
  </si>
  <si>
    <t>Налог на имущество</t>
  </si>
  <si>
    <t>032</t>
  </si>
  <si>
    <t>Земельный налог</t>
  </si>
  <si>
    <t>034</t>
  </si>
  <si>
    <t>НДС</t>
  </si>
  <si>
    <t>046</t>
  </si>
  <si>
    <t>оплата за загрязнение окружающей среды</t>
  </si>
  <si>
    <t>047</t>
  </si>
  <si>
    <t>Пени, штрафы, сборы</t>
  </si>
  <si>
    <t>услуги связи</t>
  </si>
  <si>
    <t xml:space="preserve">Приобретение  оборудования </t>
  </si>
  <si>
    <t>Государственная программа Челябинской области "Развитие образования в Челябинской области на 2014–2017 годы"</t>
  </si>
  <si>
    <t>Расходы за счет субвенций из областного бюджета на организацию работы комиссии по делам несовершеннолетних и защите их прав</t>
  </si>
  <si>
    <t>0300225800</t>
  </si>
  <si>
    <t>Муниципальная программа "Улучшение условий охраны труда в Миасском городском округе на 2017-2019 годы"</t>
  </si>
  <si>
    <t>Реализация переданных государственных полномочий в области охраны труда</t>
  </si>
  <si>
    <t>4800229900</t>
  </si>
  <si>
    <t>Муниципальная программа "Развитие муниципальной службы в Администрации Миасского городского округа на 2015-2017 годы"</t>
  </si>
  <si>
    <t>4900000000</t>
  </si>
  <si>
    <t>Раздел 0100 "Общегосударственные вопросы"</t>
  </si>
  <si>
    <t>Муниципальная программа "Повышение эффективности использования муниципального имущества в МГО на 2017-2019 годы"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</si>
  <si>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</si>
  <si>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6410000000</t>
  </si>
  <si>
    <t>6410022030</t>
  </si>
  <si>
    <t>353</t>
  </si>
  <si>
    <t>Взносы на капитальный ремонт в фонд капремонта</t>
  </si>
  <si>
    <t>405</t>
  </si>
  <si>
    <t>Обслуживание и поддержание в рабочем состоянии оборудования очистных сооружений п.Хребет Миасского городского округа</t>
  </si>
  <si>
    <t>022</t>
  </si>
  <si>
    <t>Оформление безхозяйственных объектов</t>
  </si>
  <si>
    <t>023</t>
  </si>
  <si>
    <t>Оплата услуг нотариуса</t>
  </si>
  <si>
    <t>025</t>
  </si>
  <si>
    <t>Расходы на независимую оценку</t>
  </si>
  <si>
    <t>041</t>
  </si>
  <si>
    <t>Госпошлина</t>
  </si>
  <si>
    <t>содержание мун.имущества</t>
  </si>
  <si>
    <t>прочие расходы</t>
  </si>
  <si>
    <t>6430022030</t>
  </si>
  <si>
    <t>027</t>
  </si>
  <si>
    <t>Расходы на ликвидацию МУ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</si>
  <si>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</si>
  <si>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преступлений и иных правонарушений на территории МГО на 2017-2019 годы"</t>
  </si>
  <si>
    <t>8400000000</t>
  </si>
  <si>
    <t>300</t>
  </si>
  <si>
    <t>8600000000</t>
  </si>
  <si>
    <t>8700228600</t>
  </si>
  <si>
    <t>600</t>
  </si>
  <si>
    <t>241</t>
  </si>
  <si>
    <t>8701000000</t>
  </si>
  <si>
    <t>Муниципальная программа "Профилактика терроризма в МГО на 2017-2019 годы"</t>
  </si>
  <si>
    <t>Муниципальная программа "Обеспечение деятельности муниципального бюджетного учреждения "Миасский окружной архив" на 2017-2019 годы"</t>
  </si>
  <si>
    <t>Не программные направления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</si>
  <si>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</si>
  <si>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9900229700</t>
  </si>
  <si>
    <t>9900000000</t>
  </si>
  <si>
    <t>9900265200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</si>
  <si>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</si>
  <si>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9900023000</t>
  </si>
  <si>
    <t>410</t>
  </si>
  <si>
    <t>Оплата морального вреда и судебных издержек по исполнительным листам</t>
  </si>
  <si>
    <t>419</t>
  </si>
  <si>
    <t>Оплата расходов по исполнительным листам</t>
  </si>
  <si>
    <t>427</t>
  </si>
  <si>
    <t>Оплата расходов по мировым соглашениям</t>
  </si>
  <si>
    <t>8702200000</t>
  </si>
  <si>
    <t>Раздел 0300 "Национальная безопасность и правоохранительная деятельность"</t>
  </si>
  <si>
    <t>0304</t>
  </si>
  <si>
    <t>4200259300</t>
  </si>
  <si>
    <t>010</t>
  </si>
  <si>
    <t>Оплата труда внештатных работников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</si>
  <si>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2017-2019 годы</t>
  </si>
  <si>
    <t>Раздел 0400 "Национальная экономика"</t>
  </si>
  <si>
    <t>0412</t>
  </si>
  <si>
    <t>6420000000</t>
  </si>
  <si>
    <t>Подпрограмма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</si>
  <si>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Раздел 0500 "Жилищно-коммунальное хозяйство"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</si>
  <si>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</si>
  <si>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Областная адресная программа "Переселение в 2013-2017 годах граждан из аварийного жилищного фонда в городах и районах Челябинской области"</t>
  </si>
  <si>
    <t>Подпрограмма "Мероприятия по переселению граждан из жилищного фонда, признанного непригодным для проживания"</t>
  </si>
  <si>
    <t>0501</t>
  </si>
  <si>
    <t>1430100240</t>
  </si>
  <si>
    <t>400</t>
  </si>
  <si>
    <t>9800109602</t>
  </si>
  <si>
    <t>Муниципальная программа "Экономическое развитие МГО на 2017-2019 годы"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</si>
  <si>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</si>
  <si>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Подпрограмма "Формирование благоприятного инвестиционного климата"</t>
  </si>
  <si>
    <t>4720000000</t>
  </si>
  <si>
    <t>4710000000</t>
  </si>
  <si>
    <t>4715573120</t>
  </si>
  <si>
    <t>242</t>
  </si>
  <si>
    <t>Субсидия в виде имущественного взноса автономной некоммерческой организации "Агентство инвестиционного развития МГО"</t>
  </si>
  <si>
    <t>4721473121</t>
  </si>
  <si>
    <t>4721473122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</si>
  <si>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</t>
  </si>
  <si>
    <t>Мероприятия по содействию в развитии малому и среднему предпринимательству</t>
  </si>
  <si>
    <t>0502</t>
  </si>
  <si>
    <t>Раздел 0700 "Образование"</t>
  </si>
  <si>
    <t>0701</t>
  </si>
  <si>
    <t>64100S2200</t>
  </si>
  <si>
    <t>0702</t>
  </si>
  <si>
    <t>Раздел 1000 "Социальная политика"</t>
  </si>
  <si>
    <t>Подпрограмма "Оказание молодым семьям государственной поддержки для улучшения жилищных условий"</t>
  </si>
  <si>
    <t>1430000000</t>
  </si>
  <si>
    <t>1440000000</t>
  </si>
  <si>
    <t>Муниципальная программа "Обеспечение доступным и комфортным жильем граждан РФ на территории МГО на 2014-2020 годы"</t>
  </si>
  <si>
    <t>1003</t>
  </si>
  <si>
    <t>14401R0200</t>
  </si>
  <si>
    <t>262</t>
  </si>
  <si>
    <t>6030000000</t>
  </si>
  <si>
    <t>Государственная программа Челябинской области "Развитие социальной защиты населения в Челябинской области" на 2017-2019 годы</t>
  </si>
  <si>
    <t>Муниципальная программа "Формирование и использование муниципального жилищного фонда МГО на 2017-2019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</si>
  <si>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2017-2019 годы"</t>
  </si>
  <si>
    <t>Подпрограмма "Дети Южного Урала"</t>
  </si>
  <si>
    <t>2810000000</t>
  </si>
  <si>
    <t>1004</t>
  </si>
  <si>
    <t>2810223600</t>
  </si>
  <si>
    <t>6540000000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</si>
  <si>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</si>
  <si>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65402R0820</t>
  </si>
  <si>
    <t>Приобретение жилья</t>
  </si>
  <si>
    <t>1006</t>
  </si>
  <si>
    <t>6520000000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</si>
  <si>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</t>
  </si>
  <si>
    <t>8201073400</t>
  </si>
  <si>
    <t>8202373400</t>
  </si>
  <si>
    <t>8202473400</t>
  </si>
  <si>
    <t>6540222200</t>
  </si>
  <si>
    <t xml:space="preserve">ИТОГО </t>
  </si>
  <si>
    <t xml:space="preserve">Приобретение жилых помещений приемным семьям </t>
  </si>
  <si>
    <t>% исполнения</t>
  </si>
  <si>
    <t>Участие в строительстве жилья</t>
  </si>
  <si>
    <t>Наименование программ/ расходов</t>
  </si>
  <si>
    <t>Приобретение  основных средств</t>
  </si>
  <si>
    <t>Приобретение основных средств (котел в СОШ №  15)</t>
  </si>
  <si>
    <t>Приобретение основных средств (софинансирование по ДОУ)</t>
  </si>
  <si>
    <t>Субсидии молодым семьям</t>
  </si>
  <si>
    <t>Субсидии молодым семьям (софинансирование)</t>
  </si>
  <si>
    <t>Уточненный план 2017  год</t>
  </si>
  <si>
    <t>Прочие расходы</t>
  </si>
  <si>
    <t>417</t>
  </si>
  <si>
    <t>Конкурс журналистских работ</t>
  </si>
  <si>
    <t>Раздел 0605 Другие вопросы в области охраны окружающей среды</t>
  </si>
  <si>
    <t>0605</t>
  </si>
  <si>
    <t>Приобретение плуга для опашки</t>
  </si>
  <si>
    <t>Муниципальная программа "Социальная защита населения Миасского городского округа на 2017-2019 годы"</t>
  </si>
  <si>
    <t>81 1 07 85054</t>
  </si>
  <si>
    <t>Социальное обеспечение и иные выплаты населению</t>
  </si>
  <si>
    <t>47 1 01 R5272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</si>
  <si>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</si>
  <si>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</si>
  <si>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</si>
  <si>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Приобретение основных средств Насос  (МИЗ), газовая горелка к котлу в котельную МИЗ, котельная на пл. Революции</t>
  </si>
  <si>
    <t>На комплектование, учет, использование и хранение архивных документов, отнесенных к государственной собственности Челябинской области</t>
  </si>
  <si>
    <t>субсидии на выполнение мун.задания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</si>
  <si>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</si>
  <si>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</si>
  <si>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</si>
  <si>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Премии СД</t>
  </si>
  <si>
    <t>418</t>
  </si>
  <si>
    <t>без  жкх, и без  подведомственных учреждений (МКУ ГО и ЧС, МКУ УЭП, МКУ К-т по стр-ву, МБУ Архив, МАУ МФЦ)</t>
  </si>
  <si>
    <t>МБУ "Миасский окружной архив"</t>
  </si>
  <si>
    <t>Информация по исполнению сметы расходов подведомственных учреждений  Администрации МГО за   2017 год      ( МКУ "УЭП", МБУ "Архив", МАУ МФЦ)</t>
  </si>
  <si>
    <t>8202273400</t>
  </si>
  <si>
    <t>МАУ "МФЦ"</t>
  </si>
  <si>
    <t>МКУ "Управление по экологии и природопользованию"</t>
  </si>
  <si>
    <t>0603</t>
  </si>
  <si>
    <t>6309900000</t>
  </si>
  <si>
    <t>320</t>
  </si>
  <si>
    <t>Мягкий инвентарь и обмундирование</t>
  </si>
  <si>
    <t>033</t>
  </si>
  <si>
    <t>Налог на прибыль</t>
  </si>
  <si>
    <t>6300710000</t>
  </si>
  <si>
    <t>Приобретение оборудования</t>
  </si>
  <si>
    <t>Услуги связи</t>
  </si>
  <si>
    <t>Муниципальная программа "Охрана окружающей среды на территории МГО на 2017-2019 годы"</t>
  </si>
  <si>
    <t>Содержание учреждения :</t>
  </si>
  <si>
    <t>Мероприятия по программе :</t>
  </si>
  <si>
    <t xml:space="preserve">Проведение рубок ухода в городских лесах </t>
  </si>
  <si>
    <t xml:space="preserve">Организация, охрана, использование особо охраняемых природных территорий (ООПТ) местного значения </t>
  </si>
  <si>
    <t>Организация очистки и вывоза мусора из городских лесов</t>
  </si>
  <si>
    <t xml:space="preserve">Воспроизводство городских лесов и зеленых насаждений МГО </t>
  </si>
  <si>
    <t>Распространение экологической информации на территории МГО</t>
  </si>
  <si>
    <t xml:space="preserve">Повышение квалификации и техническое оснащение экологической службы для выполнения муниципальных услуг </t>
  </si>
  <si>
    <t>Публикации в местных средствах массовой информации по экологической тематике</t>
  </si>
  <si>
    <t xml:space="preserve">Проведение конкурса детского творчества «Защитим лес от пожара» </t>
  </si>
  <si>
    <t>Проведение экологических акций (флешмобов)</t>
  </si>
  <si>
    <t>Организация и проведение субботников по обеспечению благоприятной окружающей среды</t>
  </si>
  <si>
    <t xml:space="preserve">Субсидии бюджетным и автономным учреждениям на текущий ремонт здания </t>
  </si>
  <si>
    <t xml:space="preserve">Проведение мероприятий по предотвращению возникновения лесных пожаров в городских лесах (в т.ч. приобретение автомобиля) </t>
  </si>
  <si>
    <t>Информация по исполнению сметы расходов Администрации МГО за 2017 год</t>
  </si>
  <si>
    <t>0505</t>
  </si>
  <si>
    <t>040,051</t>
  </si>
  <si>
    <t>ГП Чел.обл  «Поддержка и развитие дошкольного образования в Челябинской области» на 2015–2025 годы</t>
  </si>
  <si>
    <t>04 0 01 02200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</si>
  <si>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</si>
  <si>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</si>
  <si>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04 0 01 00000</t>
  </si>
  <si>
    <t>Уточненный бюджет 2017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</si>
</sst>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?"/>
    <numFmt numFmtId="166" formatCode="0.0"/>
  </numFmts>
  <fonts count="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justify"/>
    </xf>
    <xf numFmtId="0" fontId="2" fillId="0" borderId="0" xfId="0" applyFont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justify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left" vertical="center" wrapText="1"/>
    </xf>
    <xf numFmtId="164" fontId="1" fillId="0" borderId="5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justify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justify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justify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justify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Border="1" applyAlignment="1" applyProtection="1">
      <alignment horizontal="justify" vertical="center" wrapText="1"/>
    </xf>
    <xf numFmtId="49" fontId="1" fillId="0" borderId="1" xfId="0" applyNumberFormat="1" applyFont="1" applyBorder="1" applyAlignment="1" applyProtection="1">
      <alignment horizontal="justify" vertical="center" wrapText="1"/>
    </xf>
    <xf numFmtId="49" fontId="1" fillId="0" borderId="4" xfId="0" applyNumberFormat="1" applyFont="1" applyBorder="1" applyAlignment="1" applyProtection="1">
      <alignment horizontal="justify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justify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justify" vertical="center" wrapText="1" readingOrder="1"/>
    </xf>
    <xf numFmtId="164" fontId="8" fillId="0" borderId="10" xfId="1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1" fillId="0" borderId="2" xfId="0" applyNumberFormat="1" applyFont="1" applyBorder="1" applyAlignment="1" applyProtection="1">
      <alignment horizontal="justify" vertical="center" wrapText="1"/>
    </xf>
    <xf numFmtId="0" fontId="1" fillId="0" borderId="3" xfId="0" applyFont="1" applyBorder="1" applyAlignment="1">
      <alignment horizontal="justify"/>
    </xf>
    <xf numFmtId="0" fontId="1" fillId="0" borderId="4" xfId="0" applyFont="1" applyBorder="1" applyAlignment="1">
      <alignment horizontal="justify"/>
    </xf>
    <xf numFmtId="49" fontId="1" fillId="0" borderId="2" xfId="0" applyNumberFormat="1" applyFont="1" applyBorder="1" applyAlignment="1" applyProtection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49" fontId="3" fillId="0" borderId="2" xfId="0" applyNumberFormat="1" applyFont="1" applyBorder="1" applyAlignment="1" applyProtection="1">
      <alignment horizontal="left" vertical="center" wrapText="1"/>
    </xf>
    <xf numFmtId="0" fontId="0" fillId="0" borderId="3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 applyProtection="1">
      <alignment horizontal="justify" vertical="center" wrapText="1"/>
    </xf>
    <xf numFmtId="0" fontId="0" fillId="0" borderId="3" xfId="0" applyBorder="1" applyAlignment="1">
      <alignment horizontal="justify"/>
    </xf>
    <xf numFmtId="0" fontId="0" fillId="0" borderId="4" xfId="0" applyBorder="1" applyAlignment="1">
      <alignment horizontal="justify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justify" wrapText="1"/>
    </xf>
    <xf numFmtId="0" fontId="5" fillId="0" borderId="3" xfId="0" applyFont="1" applyBorder="1" applyAlignment="1">
      <alignment horizontal="justify"/>
    </xf>
    <xf numFmtId="0" fontId="5" fillId="0" borderId="4" xfId="0" applyFont="1" applyBorder="1" applyAlignment="1">
      <alignment horizontal="justify"/>
    </xf>
    <xf numFmtId="0" fontId="4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9" xfId="0" applyBorder="1" applyAlignment="1">
      <alignment wrapText="1"/>
    </xf>
    <xf numFmtId="0" fontId="1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3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5" fontId="1" fillId="0" borderId="1" xfId="0" applyNumberFormat="1" applyFont="1" applyBorder="1" applyAlignment="1" applyProtection="1">
      <alignment horizontal="justify" vertical="center" wrapText="1"/>
    </xf>
    <xf numFmtId="0" fontId="1" fillId="0" borderId="1" xfId="0" applyFont="1" applyBorder="1" applyAlignment="1">
      <alignment horizontal="justify"/>
    </xf>
    <xf numFmtId="49" fontId="1" fillId="0" borderId="1" xfId="0" applyNumberFormat="1" applyFont="1" applyBorder="1" applyAlignment="1" applyProtection="1">
      <alignment horizontal="justify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3" fillId="0" borderId="1" xfId="0" applyNumberFormat="1" applyFont="1" applyBorder="1" applyAlignment="1" applyProtection="1">
      <alignment horizontal="justify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65" fontId="3" fillId="0" borderId="2" xfId="0" applyNumberFormat="1" applyFont="1" applyBorder="1" applyAlignment="1" applyProtection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50"/>
    <pageSetUpPr fitToPage="1"/>
  </sheetPr>
  <dimension ref="A1:I203"/>
  <sheetViews>
    <sheetView showGridLines="0" workbookViewId="0">
      <selection activeCell="B28" sqref="B28:F28"/>
    </sheetView>
  </sheetViews>
  <sheetFormatPr defaultRowHeight="12.75" x14ac:dyDescent="0.2"/>
  <cols>
    <col min="1" max="1" width="8.28515625" style="1" customWidth="1"/>
    <col min="2" max="2" width="11.42578125" style="1" customWidth="1"/>
    <col min="3" max="3" width="7.28515625" style="1" customWidth="1"/>
    <col min="4" max="4" width="8.42578125" style="1" customWidth="1"/>
    <col min="5" max="5" width="10.7109375" style="1" customWidth="1"/>
    <col min="6" max="6" width="31.140625" style="2" customWidth="1"/>
    <col min="7" max="7" width="12.5703125" style="30" customWidth="1"/>
    <col min="8" max="8" width="10.85546875" style="30" customWidth="1"/>
    <col min="9" max="9" width="9.140625" style="53" customWidth="1"/>
    <col min="10" max="16384" width="9.140625" style="1"/>
  </cols>
  <sheetData>
    <row r="1" spans="1:9" x14ac:dyDescent="0.2">
      <c r="E1" s="2"/>
      <c r="G1" s="8"/>
      <c r="H1" s="8"/>
      <c r="I1" s="8" t="s">
        <v>0</v>
      </c>
    </row>
    <row r="2" spans="1:9" ht="41.25" customHeight="1" x14ac:dyDescent="0.2">
      <c r="A2" s="110" t="s">
        <v>270</v>
      </c>
      <c r="B2" s="110"/>
      <c r="C2" s="110"/>
      <c r="D2" s="110"/>
      <c r="E2" s="110"/>
      <c r="F2" s="110"/>
      <c r="G2" s="110"/>
      <c r="H2" s="110"/>
      <c r="I2" s="8"/>
    </row>
    <row r="3" spans="1:9" ht="15.75" customHeight="1" x14ac:dyDescent="0.2">
      <c r="A3" s="112" t="s">
        <v>240</v>
      </c>
      <c r="B3" s="112"/>
      <c r="C3" s="112"/>
      <c r="D3" s="112"/>
      <c r="E3" s="112"/>
      <c r="F3" s="113"/>
      <c r="G3" s="114"/>
      <c r="H3" s="114"/>
      <c r="I3" s="49"/>
    </row>
    <row r="4" spans="1:9" ht="38.25" x14ac:dyDescent="0.2">
      <c r="A4" s="111" t="s">
        <v>212</v>
      </c>
      <c r="B4" s="93"/>
      <c r="C4" s="93"/>
      <c r="D4" s="93"/>
      <c r="E4" s="93"/>
      <c r="F4" s="94"/>
      <c r="G4" s="44" t="s">
        <v>278</v>
      </c>
      <c r="H4" s="45" t="s">
        <v>1</v>
      </c>
      <c r="I4" s="50" t="s">
        <v>210</v>
      </c>
    </row>
    <row r="5" spans="1:9" x14ac:dyDescent="0.2">
      <c r="A5" s="104" t="s">
        <v>99</v>
      </c>
      <c r="B5" s="105"/>
      <c r="C5" s="105"/>
      <c r="D5" s="105"/>
      <c r="E5" s="105"/>
      <c r="F5" s="106"/>
      <c r="G5" s="13">
        <f>SUM(G6+G57+G64+G71+G74)+G90+G101+G106</f>
        <v>154250.59999999998</v>
      </c>
      <c r="H5" s="13">
        <f>SUM(H6+H57+H64+H71+H74)+H90+H101+H106</f>
        <v>152834.29999999999</v>
      </c>
      <c r="I5" s="52">
        <f>SUM(H5/G5*100)</f>
        <v>99.081818806539502</v>
      </c>
    </row>
    <row r="6" spans="1:9" ht="39" customHeight="1" x14ac:dyDescent="0.2">
      <c r="A6" s="6"/>
      <c r="B6" s="101" t="s">
        <v>42</v>
      </c>
      <c r="C6" s="93"/>
      <c r="D6" s="93"/>
      <c r="E6" s="93"/>
      <c r="F6" s="94"/>
      <c r="G6" s="11">
        <f>SUM(G7+G10+G21+G28+G39)</f>
        <v>133141.6</v>
      </c>
      <c r="H6" s="32">
        <f>SUM(H7+H10+H21+H28+H39)</f>
        <v>130852.29999999999</v>
      </c>
      <c r="I6" s="51">
        <f t="shared" ref="I6:I69" si="0">SUM(H6/G6*100)</f>
        <v>98.280552434400661</v>
      </c>
    </row>
    <row r="7" spans="1:9" ht="12.75" customHeight="1" x14ac:dyDescent="0.2">
      <c r="A7" s="3"/>
      <c r="B7" s="92" t="s">
        <v>43</v>
      </c>
      <c r="C7" s="98"/>
      <c r="D7" s="98"/>
      <c r="E7" s="98"/>
      <c r="F7" s="99"/>
      <c r="G7" s="33">
        <f>SUM(G8:G9)</f>
        <v>1823.1</v>
      </c>
      <c r="H7" s="33">
        <f>SUM(H8:H9)</f>
        <v>1823.1</v>
      </c>
      <c r="I7" s="51">
        <f t="shared" si="0"/>
        <v>100</v>
      </c>
    </row>
    <row r="8" spans="1:9" x14ac:dyDescent="0.2">
      <c r="A8" s="3" t="s">
        <v>44</v>
      </c>
      <c r="B8" s="3" t="s">
        <v>45</v>
      </c>
      <c r="C8" s="3" t="s">
        <v>3</v>
      </c>
      <c r="D8" s="3" t="s">
        <v>4</v>
      </c>
      <c r="E8" s="3" t="s">
        <v>5</v>
      </c>
      <c r="F8" s="4" t="s">
        <v>6</v>
      </c>
      <c r="G8" s="14">
        <v>1471</v>
      </c>
      <c r="H8" s="34">
        <v>1471</v>
      </c>
      <c r="I8" s="51">
        <f t="shared" si="0"/>
        <v>100</v>
      </c>
    </row>
    <row r="9" spans="1:9" x14ac:dyDescent="0.2">
      <c r="A9" s="3"/>
      <c r="B9" s="3"/>
      <c r="C9" s="3" t="s">
        <v>3</v>
      </c>
      <c r="D9" s="3" t="s">
        <v>17</v>
      </c>
      <c r="E9" s="3" t="s">
        <v>5</v>
      </c>
      <c r="F9" s="4" t="s">
        <v>18</v>
      </c>
      <c r="G9" s="14">
        <v>352.1</v>
      </c>
      <c r="H9" s="34">
        <v>352.1</v>
      </c>
      <c r="I9" s="51">
        <f t="shared" si="0"/>
        <v>100</v>
      </c>
    </row>
    <row r="10" spans="1:9" ht="12.75" customHeight="1" x14ac:dyDescent="0.2">
      <c r="A10" s="3"/>
      <c r="B10" s="92" t="s">
        <v>2</v>
      </c>
      <c r="C10" s="93"/>
      <c r="D10" s="93"/>
      <c r="E10" s="93"/>
      <c r="F10" s="94"/>
      <c r="G10" s="9">
        <f>SUM(G11:G20)</f>
        <v>105560.09999999999</v>
      </c>
      <c r="H10" s="35">
        <f>SUM(H11:H20)</f>
        <v>105560.09999999999</v>
      </c>
      <c r="I10" s="51">
        <f t="shared" si="0"/>
        <v>100</v>
      </c>
    </row>
    <row r="11" spans="1:9" x14ac:dyDescent="0.2">
      <c r="A11" s="3" t="s">
        <v>46</v>
      </c>
      <c r="B11" s="3" t="s">
        <v>47</v>
      </c>
      <c r="C11" s="3" t="s">
        <v>3</v>
      </c>
      <c r="D11" s="3" t="s">
        <v>4</v>
      </c>
      <c r="E11" s="3" t="s">
        <v>5</v>
      </c>
      <c r="F11" s="15" t="s">
        <v>6</v>
      </c>
      <c r="G11" s="14">
        <v>74754.3</v>
      </c>
      <c r="H11" s="14">
        <v>74754.3</v>
      </c>
      <c r="I11" s="51">
        <f t="shared" si="0"/>
        <v>100</v>
      </c>
    </row>
    <row r="12" spans="1:9" ht="38.25" x14ac:dyDescent="0.2">
      <c r="A12" s="3" t="s">
        <v>46</v>
      </c>
      <c r="B12" s="3" t="s">
        <v>47</v>
      </c>
      <c r="C12" s="3" t="s">
        <v>3</v>
      </c>
      <c r="D12" s="3" t="s">
        <v>7</v>
      </c>
      <c r="E12" s="3" t="s">
        <v>48</v>
      </c>
      <c r="F12" s="15" t="s">
        <v>49</v>
      </c>
      <c r="G12" s="14">
        <v>164.1</v>
      </c>
      <c r="H12" s="14">
        <v>164.1</v>
      </c>
      <c r="I12" s="51">
        <f t="shared" si="0"/>
        <v>100</v>
      </c>
    </row>
    <row r="13" spans="1:9" x14ac:dyDescent="0.2">
      <c r="A13" s="3" t="s">
        <v>46</v>
      </c>
      <c r="B13" s="3" t="s">
        <v>47</v>
      </c>
      <c r="C13" s="3" t="s">
        <v>3</v>
      </c>
      <c r="D13" s="3" t="s">
        <v>7</v>
      </c>
      <c r="E13" s="3" t="s">
        <v>8</v>
      </c>
      <c r="F13" s="15" t="s">
        <v>9</v>
      </c>
      <c r="G13" s="14">
        <v>33.9</v>
      </c>
      <c r="H13" s="14">
        <v>33.9</v>
      </c>
      <c r="I13" s="51">
        <f t="shared" si="0"/>
        <v>100</v>
      </c>
    </row>
    <row r="14" spans="1:9" x14ac:dyDescent="0.2">
      <c r="A14" s="3" t="s">
        <v>46</v>
      </c>
      <c r="B14" s="3" t="s">
        <v>47</v>
      </c>
      <c r="C14" s="3" t="s">
        <v>3</v>
      </c>
      <c r="D14" s="3" t="s">
        <v>7</v>
      </c>
      <c r="E14" s="3" t="s">
        <v>10</v>
      </c>
      <c r="F14" s="15" t="s">
        <v>11</v>
      </c>
      <c r="G14" s="14">
        <v>6399</v>
      </c>
      <c r="H14" s="14">
        <v>6399</v>
      </c>
      <c r="I14" s="51">
        <f t="shared" si="0"/>
        <v>100</v>
      </c>
    </row>
    <row r="15" spans="1:9" ht="51" customHeight="1" x14ac:dyDescent="0.2">
      <c r="A15" s="3" t="s">
        <v>46</v>
      </c>
      <c r="B15" s="3" t="s">
        <v>47</v>
      </c>
      <c r="C15" s="3" t="s">
        <v>3</v>
      </c>
      <c r="D15" s="3" t="s">
        <v>7</v>
      </c>
      <c r="E15" s="3" t="s">
        <v>12</v>
      </c>
      <c r="F15" s="15" t="s">
        <v>50</v>
      </c>
      <c r="G15" s="14">
        <v>1.2</v>
      </c>
      <c r="H15" s="14">
        <v>1.2</v>
      </c>
      <c r="I15" s="51">
        <f t="shared" si="0"/>
        <v>100</v>
      </c>
    </row>
    <row r="16" spans="1:9" x14ac:dyDescent="0.2">
      <c r="A16" s="3" t="s">
        <v>46</v>
      </c>
      <c r="B16" s="3" t="s">
        <v>47</v>
      </c>
      <c r="C16" s="3" t="s">
        <v>3</v>
      </c>
      <c r="D16" s="3" t="s">
        <v>7</v>
      </c>
      <c r="E16" s="3" t="s">
        <v>13</v>
      </c>
      <c r="F16" s="15" t="s">
        <v>14</v>
      </c>
      <c r="G16" s="14">
        <v>2</v>
      </c>
      <c r="H16" s="14">
        <v>2</v>
      </c>
      <c r="I16" s="51">
        <f t="shared" si="0"/>
        <v>100</v>
      </c>
    </row>
    <row r="17" spans="1:9" ht="25.5" x14ac:dyDescent="0.2">
      <c r="A17" s="3" t="s">
        <v>46</v>
      </c>
      <c r="B17" s="3" t="s">
        <v>47</v>
      </c>
      <c r="C17" s="3" t="s">
        <v>3</v>
      </c>
      <c r="D17" s="3" t="s">
        <v>7</v>
      </c>
      <c r="E17" s="3" t="s">
        <v>15</v>
      </c>
      <c r="F17" s="15" t="s">
        <v>16</v>
      </c>
      <c r="G17" s="14">
        <v>100.2</v>
      </c>
      <c r="H17" s="14">
        <v>100.2</v>
      </c>
      <c r="I17" s="51">
        <f t="shared" si="0"/>
        <v>100</v>
      </c>
    </row>
    <row r="18" spans="1:9" x14ac:dyDescent="0.2">
      <c r="A18" s="3" t="s">
        <v>46</v>
      </c>
      <c r="B18" s="3" t="s">
        <v>47</v>
      </c>
      <c r="C18" s="3" t="s">
        <v>3</v>
      </c>
      <c r="D18" s="3" t="s">
        <v>17</v>
      </c>
      <c r="E18" s="3" t="s">
        <v>5</v>
      </c>
      <c r="F18" s="15" t="s">
        <v>18</v>
      </c>
      <c r="G18" s="14">
        <v>22130.1</v>
      </c>
      <c r="H18" s="14">
        <v>22130.1</v>
      </c>
      <c r="I18" s="51">
        <f t="shared" si="0"/>
        <v>100</v>
      </c>
    </row>
    <row r="19" spans="1:9" x14ac:dyDescent="0.2">
      <c r="A19" s="3" t="s">
        <v>46</v>
      </c>
      <c r="B19" s="3" t="s">
        <v>47</v>
      </c>
      <c r="C19" s="3" t="s">
        <v>3</v>
      </c>
      <c r="D19" s="3" t="s">
        <v>17</v>
      </c>
      <c r="E19" s="3" t="s">
        <v>10</v>
      </c>
      <c r="F19" s="15" t="s">
        <v>11</v>
      </c>
      <c r="G19" s="14">
        <v>1932</v>
      </c>
      <c r="H19" s="14">
        <v>1932</v>
      </c>
      <c r="I19" s="51">
        <f t="shared" si="0"/>
        <v>100</v>
      </c>
    </row>
    <row r="20" spans="1:9" x14ac:dyDescent="0.2">
      <c r="A20" s="3" t="s">
        <v>46</v>
      </c>
      <c r="B20" s="3" t="s">
        <v>47</v>
      </c>
      <c r="C20" s="3" t="s">
        <v>19</v>
      </c>
      <c r="D20" s="3" t="s">
        <v>20</v>
      </c>
      <c r="E20" s="3" t="s">
        <v>272</v>
      </c>
      <c r="F20" s="56" t="s">
        <v>219</v>
      </c>
      <c r="G20" s="14">
        <v>43.3</v>
      </c>
      <c r="H20" s="14">
        <v>43.3</v>
      </c>
      <c r="I20" s="51">
        <f t="shared" si="0"/>
        <v>100</v>
      </c>
    </row>
    <row r="21" spans="1:9" ht="12.75" customHeight="1" x14ac:dyDescent="0.2">
      <c r="A21" s="3"/>
      <c r="B21" s="92" t="s">
        <v>21</v>
      </c>
      <c r="C21" s="93"/>
      <c r="D21" s="93"/>
      <c r="E21" s="93"/>
      <c r="F21" s="94"/>
      <c r="G21" s="9">
        <f>SUM(G22:G27)</f>
        <v>3616.1000000000004</v>
      </c>
      <c r="H21" s="35">
        <f>SUM(H22:H27)</f>
        <v>3305.3</v>
      </c>
      <c r="I21" s="51">
        <f t="shared" si="0"/>
        <v>91.405104947318932</v>
      </c>
    </row>
    <row r="22" spans="1:9" x14ac:dyDescent="0.2">
      <c r="A22" s="3" t="s">
        <v>22</v>
      </c>
      <c r="B22" s="3" t="s">
        <v>51</v>
      </c>
      <c r="C22" s="3" t="s">
        <v>19</v>
      </c>
      <c r="D22" s="3" t="s">
        <v>23</v>
      </c>
      <c r="E22" s="3" t="s">
        <v>5</v>
      </c>
      <c r="F22" s="4" t="s">
        <v>24</v>
      </c>
      <c r="G22" s="14">
        <v>689.6</v>
      </c>
      <c r="H22" s="34">
        <v>689.6</v>
      </c>
      <c r="I22" s="51">
        <f t="shared" si="0"/>
        <v>100</v>
      </c>
    </row>
    <row r="23" spans="1:9" ht="38.25" customHeight="1" x14ac:dyDescent="0.2">
      <c r="A23" s="3" t="s">
        <v>22</v>
      </c>
      <c r="B23" s="3" t="s">
        <v>51</v>
      </c>
      <c r="C23" s="3" t="s">
        <v>19</v>
      </c>
      <c r="D23" s="3" t="s">
        <v>20</v>
      </c>
      <c r="E23" s="3" t="s">
        <v>25</v>
      </c>
      <c r="F23" s="54" t="s">
        <v>26</v>
      </c>
      <c r="G23" s="14">
        <v>75.599999999999994</v>
      </c>
      <c r="H23" s="34">
        <v>75.599999999999994</v>
      </c>
      <c r="I23" s="51">
        <f t="shared" si="0"/>
        <v>100</v>
      </c>
    </row>
    <row r="24" spans="1:9" x14ac:dyDescent="0.2">
      <c r="A24" s="3" t="s">
        <v>22</v>
      </c>
      <c r="B24" s="3" t="s">
        <v>51</v>
      </c>
      <c r="C24" s="3" t="s">
        <v>19</v>
      </c>
      <c r="D24" s="3" t="s">
        <v>20</v>
      </c>
      <c r="E24" s="3" t="s">
        <v>8</v>
      </c>
      <c r="F24" s="54" t="s">
        <v>9</v>
      </c>
      <c r="G24" s="14">
        <v>100</v>
      </c>
      <c r="H24" s="34">
        <v>0</v>
      </c>
      <c r="I24" s="51">
        <f t="shared" si="0"/>
        <v>0</v>
      </c>
    </row>
    <row r="25" spans="1:9" ht="25.5" x14ac:dyDescent="0.2">
      <c r="A25" s="3" t="s">
        <v>22</v>
      </c>
      <c r="B25" s="3" t="s">
        <v>51</v>
      </c>
      <c r="C25" s="3" t="s">
        <v>19</v>
      </c>
      <c r="D25" s="3" t="s">
        <v>27</v>
      </c>
      <c r="E25" s="3" t="s">
        <v>27</v>
      </c>
      <c r="F25" s="54" t="s">
        <v>28</v>
      </c>
      <c r="G25" s="14">
        <f>2303.3+5.6</f>
        <v>2308.9</v>
      </c>
      <c r="H25" s="34">
        <v>2092.6</v>
      </c>
      <c r="I25" s="51">
        <f t="shared" si="0"/>
        <v>90.631902637619646</v>
      </c>
    </row>
    <row r="26" spans="1:9" ht="26.25" customHeight="1" x14ac:dyDescent="0.2">
      <c r="A26" s="3" t="s">
        <v>22</v>
      </c>
      <c r="B26" s="3" t="s">
        <v>51</v>
      </c>
      <c r="C26" s="3" t="s">
        <v>19</v>
      </c>
      <c r="D26" s="3" t="s">
        <v>27</v>
      </c>
      <c r="E26" s="3" t="s">
        <v>29</v>
      </c>
      <c r="F26" s="54" t="s">
        <v>30</v>
      </c>
      <c r="G26" s="14">
        <v>372.4</v>
      </c>
      <c r="H26" s="34">
        <v>372.4</v>
      </c>
      <c r="I26" s="51">
        <f t="shared" si="0"/>
        <v>100</v>
      </c>
    </row>
    <row r="27" spans="1:9" x14ac:dyDescent="0.2">
      <c r="A27" s="3" t="s">
        <v>22</v>
      </c>
      <c r="B27" s="3" t="s">
        <v>51</v>
      </c>
      <c r="C27" s="3" t="s">
        <v>31</v>
      </c>
      <c r="D27" s="3" t="s">
        <v>32</v>
      </c>
      <c r="E27" s="3" t="s">
        <v>33</v>
      </c>
      <c r="F27" s="4" t="s">
        <v>34</v>
      </c>
      <c r="G27" s="14">
        <v>69.599999999999994</v>
      </c>
      <c r="H27" s="34">
        <v>75.099999999999994</v>
      </c>
      <c r="I27" s="51">
        <f t="shared" si="0"/>
        <v>107.90229885057472</v>
      </c>
    </row>
    <row r="28" spans="1:9" ht="24" customHeight="1" x14ac:dyDescent="0.2">
      <c r="A28" s="3"/>
      <c r="B28" s="92" t="s">
        <v>35</v>
      </c>
      <c r="C28" s="93"/>
      <c r="D28" s="93"/>
      <c r="E28" s="93"/>
      <c r="F28" s="94"/>
      <c r="G28" s="9">
        <f>SUM(G29:G38)</f>
        <v>8681.2999999999993</v>
      </c>
      <c r="H28" s="35">
        <f>SUM(H29:H38)</f>
        <v>7808.7</v>
      </c>
      <c r="I28" s="51">
        <f t="shared" si="0"/>
        <v>89.948510015781054</v>
      </c>
    </row>
    <row r="29" spans="1:9" ht="25.5" x14ac:dyDescent="0.2">
      <c r="A29" s="3" t="s">
        <v>22</v>
      </c>
      <c r="B29" s="3" t="s">
        <v>52</v>
      </c>
      <c r="C29" s="3" t="s">
        <v>19</v>
      </c>
      <c r="D29" s="3" t="s">
        <v>53</v>
      </c>
      <c r="E29" s="3" t="s">
        <v>54</v>
      </c>
      <c r="F29" s="4" t="s">
        <v>55</v>
      </c>
      <c r="G29" s="14">
        <v>2290.6999999999998</v>
      </c>
      <c r="H29" s="34">
        <v>1901.9</v>
      </c>
      <c r="I29" s="51">
        <f t="shared" si="0"/>
        <v>83.027022307591579</v>
      </c>
    </row>
    <row r="30" spans="1:9" ht="25.5" x14ac:dyDescent="0.2">
      <c r="A30" s="3" t="s">
        <v>22</v>
      </c>
      <c r="B30" s="3" t="s">
        <v>52</v>
      </c>
      <c r="C30" s="3" t="s">
        <v>19</v>
      </c>
      <c r="D30" s="3" t="s">
        <v>53</v>
      </c>
      <c r="E30" s="3" t="s">
        <v>56</v>
      </c>
      <c r="F30" s="4" t="s">
        <v>57</v>
      </c>
      <c r="G30" s="14">
        <v>2206.1</v>
      </c>
      <c r="H30" s="34">
        <v>1971.9</v>
      </c>
      <c r="I30" s="51">
        <f t="shared" si="0"/>
        <v>89.383980780562993</v>
      </c>
    </row>
    <row r="31" spans="1:9" x14ac:dyDescent="0.2">
      <c r="A31" s="3" t="s">
        <v>22</v>
      </c>
      <c r="B31" s="3" t="s">
        <v>52</v>
      </c>
      <c r="C31" s="3" t="s">
        <v>19</v>
      </c>
      <c r="D31" s="3" t="s">
        <v>53</v>
      </c>
      <c r="E31" s="3" t="s">
        <v>58</v>
      </c>
      <c r="F31" s="4" t="s">
        <v>59</v>
      </c>
      <c r="G31" s="14">
        <v>278.5</v>
      </c>
      <c r="H31" s="34">
        <v>132</v>
      </c>
      <c r="I31" s="51">
        <f t="shared" si="0"/>
        <v>47.3967684021544</v>
      </c>
    </row>
    <row r="32" spans="1:9" ht="25.5" x14ac:dyDescent="0.2">
      <c r="A32" s="3" t="s">
        <v>22</v>
      </c>
      <c r="B32" s="3" t="s">
        <v>52</v>
      </c>
      <c r="C32" s="3" t="s">
        <v>19</v>
      </c>
      <c r="D32" s="3" t="s">
        <v>23</v>
      </c>
      <c r="E32" s="3" t="s">
        <v>36</v>
      </c>
      <c r="F32" s="4" t="s">
        <v>37</v>
      </c>
      <c r="G32" s="14">
        <v>447.6</v>
      </c>
      <c r="H32" s="34">
        <v>418.9</v>
      </c>
      <c r="I32" s="51">
        <f t="shared" si="0"/>
        <v>93.58802502234137</v>
      </c>
    </row>
    <row r="33" spans="1:9" ht="25.5" x14ac:dyDescent="0.2">
      <c r="A33" s="3" t="s">
        <v>22</v>
      </c>
      <c r="B33" s="3" t="s">
        <v>52</v>
      </c>
      <c r="C33" s="3" t="s">
        <v>19</v>
      </c>
      <c r="D33" s="3" t="s">
        <v>23</v>
      </c>
      <c r="E33" s="3" t="s">
        <v>60</v>
      </c>
      <c r="F33" s="4" t="s">
        <v>61</v>
      </c>
      <c r="G33" s="14">
        <v>30</v>
      </c>
      <c r="H33" s="34">
        <v>27.7</v>
      </c>
      <c r="I33" s="51">
        <f t="shared" si="0"/>
        <v>92.333333333333329</v>
      </c>
    </row>
    <row r="34" spans="1:9" ht="18" customHeight="1" x14ac:dyDescent="0.2">
      <c r="A34" s="3" t="s">
        <v>22</v>
      </c>
      <c r="B34" s="3" t="s">
        <v>52</v>
      </c>
      <c r="C34" s="3" t="s">
        <v>19</v>
      </c>
      <c r="D34" s="3" t="s">
        <v>23</v>
      </c>
      <c r="E34" s="3" t="s">
        <v>62</v>
      </c>
      <c r="F34" s="4" t="s">
        <v>63</v>
      </c>
      <c r="G34" s="14">
        <v>89.3</v>
      </c>
      <c r="H34" s="34">
        <v>89.3</v>
      </c>
      <c r="I34" s="51">
        <f t="shared" si="0"/>
        <v>100</v>
      </c>
    </row>
    <row r="35" spans="1:9" x14ac:dyDescent="0.2">
      <c r="A35" s="3" t="s">
        <v>22</v>
      </c>
      <c r="B35" s="3" t="s">
        <v>52</v>
      </c>
      <c r="C35" s="3" t="s">
        <v>19</v>
      </c>
      <c r="D35" s="3" t="s">
        <v>23</v>
      </c>
      <c r="E35" s="3" t="s">
        <v>64</v>
      </c>
      <c r="F35" s="4" t="s">
        <v>65</v>
      </c>
      <c r="G35" s="14">
        <v>964.5</v>
      </c>
      <c r="H35" s="34">
        <v>892.4</v>
      </c>
      <c r="I35" s="51">
        <f t="shared" si="0"/>
        <v>92.524624157594602</v>
      </c>
    </row>
    <row r="36" spans="1:9" x14ac:dyDescent="0.2">
      <c r="A36" s="3" t="s">
        <v>22</v>
      </c>
      <c r="B36" s="3" t="s">
        <v>52</v>
      </c>
      <c r="C36" s="3" t="s">
        <v>19</v>
      </c>
      <c r="D36" s="3" t="s">
        <v>20</v>
      </c>
      <c r="E36" s="3" t="s">
        <v>66</v>
      </c>
      <c r="F36" s="4" t="s">
        <v>67</v>
      </c>
      <c r="G36" s="14">
        <v>1455.5</v>
      </c>
      <c r="H36" s="34">
        <v>1455.5</v>
      </c>
      <c r="I36" s="51">
        <f t="shared" si="0"/>
        <v>100</v>
      </c>
    </row>
    <row r="37" spans="1:9" ht="25.5" x14ac:dyDescent="0.2">
      <c r="A37" s="3" t="s">
        <v>22</v>
      </c>
      <c r="B37" s="3" t="s">
        <v>52</v>
      </c>
      <c r="C37" s="3" t="s">
        <v>19</v>
      </c>
      <c r="D37" s="3" t="s">
        <v>27</v>
      </c>
      <c r="E37" s="3" t="s">
        <v>29</v>
      </c>
      <c r="F37" s="4" t="s">
        <v>30</v>
      </c>
      <c r="G37" s="14">
        <v>858.8</v>
      </c>
      <c r="H37" s="34">
        <v>858.8</v>
      </c>
      <c r="I37" s="51">
        <f t="shared" si="0"/>
        <v>100</v>
      </c>
    </row>
    <row r="38" spans="1:9" ht="33.75" customHeight="1" x14ac:dyDescent="0.2">
      <c r="A38" s="3" t="s">
        <v>22</v>
      </c>
      <c r="B38" s="3" t="s">
        <v>52</v>
      </c>
      <c r="C38" s="3" t="s">
        <v>19</v>
      </c>
      <c r="D38" s="3" t="s">
        <v>27</v>
      </c>
      <c r="E38" s="3" t="s">
        <v>68</v>
      </c>
      <c r="F38" s="4" t="s">
        <v>69</v>
      </c>
      <c r="G38" s="14">
        <v>60.3</v>
      </c>
      <c r="H38" s="34">
        <v>60.3</v>
      </c>
      <c r="I38" s="51">
        <f t="shared" si="0"/>
        <v>100</v>
      </c>
    </row>
    <row r="39" spans="1:9" ht="28.5" customHeight="1" x14ac:dyDescent="0.2">
      <c r="A39" s="3"/>
      <c r="B39" s="89" t="s">
        <v>38</v>
      </c>
      <c r="C39" s="93"/>
      <c r="D39" s="93"/>
      <c r="E39" s="93"/>
      <c r="F39" s="94"/>
      <c r="G39" s="22">
        <f>SUM(G40:G56)</f>
        <v>13461</v>
      </c>
      <c r="H39" s="33">
        <f>SUM(H40:H56)</f>
        <v>12355.099999999999</v>
      </c>
      <c r="I39" s="51">
        <f t="shared" si="0"/>
        <v>91.784414233712198</v>
      </c>
    </row>
    <row r="40" spans="1:9" x14ac:dyDescent="0.2">
      <c r="A40" s="3" t="s">
        <v>22</v>
      </c>
      <c r="B40" s="3" t="s">
        <v>70</v>
      </c>
      <c r="C40" s="3" t="s">
        <v>19</v>
      </c>
      <c r="D40" s="3" t="s">
        <v>39</v>
      </c>
      <c r="E40" s="3" t="s">
        <v>5</v>
      </c>
      <c r="F40" s="15" t="s">
        <v>89</v>
      </c>
      <c r="G40" s="14">
        <v>1613.9</v>
      </c>
      <c r="H40" s="34">
        <v>1468.7</v>
      </c>
      <c r="I40" s="51">
        <f t="shared" si="0"/>
        <v>91.003160047090887</v>
      </c>
    </row>
    <row r="41" spans="1:9" ht="17.25" customHeight="1" x14ac:dyDescent="0.2">
      <c r="A41" s="3" t="s">
        <v>22</v>
      </c>
      <c r="B41" s="3" t="s">
        <v>70</v>
      </c>
      <c r="C41" s="3" t="s">
        <v>19</v>
      </c>
      <c r="D41" s="3" t="s">
        <v>20</v>
      </c>
      <c r="E41" s="3" t="s">
        <v>8</v>
      </c>
      <c r="F41" s="15" t="s">
        <v>9</v>
      </c>
      <c r="G41" s="14">
        <f>4855.6-4.9</f>
        <v>4850.7000000000007</v>
      </c>
      <c r="H41" s="34">
        <v>4532.7</v>
      </c>
      <c r="I41" s="51">
        <f t="shared" si="0"/>
        <v>93.444245160492272</v>
      </c>
    </row>
    <row r="42" spans="1:9" x14ac:dyDescent="0.2">
      <c r="A42" s="3" t="s">
        <v>22</v>
      </c>
      <c r="B42" s="3" t="s">
        <v>70</v>
      </c>
      <c r="C42" s="3" t="s">
        <v>19</v>
      </c>
      <c r="D42" s="3" t="s">
        <v>20</v>
      </c>
      <c r="E42" s="3" t="s">
        <v>71</v>
      </c>
      <c r="F42" s="15" t="s">
        <v>72</v>
      </c>
      <c r="G42" s="14">
        <v>2843.5</v>
      </c>
      <c r="H42" s="34">
        <v>2343.5</v>
      </c>
      <c r="I42" s="51">
        <f t="shared" si="0"/>
        <v>82.416036574643925</v>
      </c>
    </row>
    <row r="43" spans="1:9" x14ac:dyDescent="0.2">
      <c r="A43" s="3" t="s">
        <v>22</v>
      </c>
      <c r="B43" s="3" t="s">
        <v>70</v>
      </c>
      <c r="C43" s="3" t="s">
        <v>19</v>
      </c>
      <c r="D43" s="3" t="s">
        <v>32</v>
      </c>
      <c r="E43" s="3" t="s">
        <v>73</v>
      </c>
      <c r="F43" s="15" t="s">
        <v>74</v>
      </c>
      <c r="G43" s="14">
        <v>170</v>
      </c>
      <c r="H43" s="34">
        <v>170</v>
      </c>
      <c r="I43" s="51">
        <f t="shared" si="0"/>
        <v>100</v>
      </c>
    </row>
    <row r="44" spans="1:9" ht="25.5" x14ac:dyDescent="0.2">
      <c r="A44" s="3" t="s">
        <v>22</v>
      </c>
      <c r="B44" s="3" t="s">
        <v>70</v>
      </c>
      <c r="C44" s="3" t="s">
        <v>19</v>
      </c>
      <c r="D44" s="3" t="s">
        <v>32</v>
      </c>
      <c r="E44" s="3" t="s">
        <v>75</v>
      </c>
      <c r="F44" s="15" t="s">
        <v>76</v>
      </c>
      <c r="G44" s="14">
        <v>6</v>
      </c>
      <c r="H44" s="34">
        <v>6</v>
      </c>
      <c r="I44" s="51">
        <f t="shared" si="0"/>
        <v>100</v>
      </c>
    </row>
    <row r="45" spans="1:9" ht="25.5" x14ac:dyDescent="0.2">
      <c r="A45" s="3" t="s">
        <v>22</v>
      </c>
      <c r="B45" s="3" t="s">
        <v>70</v>
      </c>
      <c r="C45" s="3" t="s">
        <v>19</v>
      </c>
      <c r="D45" s="3" t="s">
        <v>32</v>
      </c>
      <c r="E45" s="3" t="s">
        <v>77</v>
      </c>
      <c r="F45" s="15" t="s">
        <v>78</v>
      </c>
      <c r="G45" s="14">
        <v>127.6</v>
      </c>
      <c r="H45" s="34">
        <v>127.6</v>
      </c>
      <c r="I45" s="51">
        <f t="shared" si="0"/>
        <v>100</v>
      </c>
    </row>
    <row r="46" spans="1:9" x14ac:dyDescent="0.2">
      <c r="A46" s="3" t="s">
        <v>22</v>
      </c>
      <c r="B46" s="3" t="s">
        <v>70</v>
      </c>
      <c r="C46" s="3" t="s">
        <v>19</v>
      </c>
      <c r="D46" s="3" t="s">
        <v>40</v>
      </c>
      <c r="E46" s="3" t="s">
        <v>41</v>
      </c>
      <c r="F46" s="15" t="s">
        <v>90</v>
      </c>
      <c r="G46" s="14">
        <v>1068.4000000000001</v>
      </c>
      <c r="H46" s="34">
        <v>1068.4000000000001</v>
      </c>
      <c r="I46" s="51">
        <f t="shared" si="0"/>
        <v>100</v>
      </c>
    </row>
    <row r="47" spans="1:9" ht="25.5" x14ac:dyDescent="0.2">
      <c r="A47" s="3" t="s">
        <v>22</v>
      </c>
      <c r="B47" s="3" t="s">
        <v>70</v>
      </c>
      <c r="C47" s="3" t="s">
        <v>19</v>
      </c>
      <c r="D47" s="3" t="s">
        <v>27</v>
      </c>
      <c r="E47" s="3" t="s">
        <v>29</v>
      </c>
      <c r="F47" s="15" t="s">
        <v>30</v>
      </c>
      <c r="G47" s="14">
        <v>733</v>
      </c>
      <c r="H47" s="34">
        <v>599.29999999999995</v>
      </c>
      <c r="I47" s="51">
        <f t="shared" si="0"/>
        <v>81.759890859481573</v>
      </c>
    </row>
    <row r="48" spans="1:9" ht="25.5" x14ac:dyDescent="0.2">
      <c r="A48" s="3" t="s">
        <v>22</v>
      </c>
      <c r="B48" s="3" t="s">
        <v>70</v>
      </c>
      <c r="C48" s="3" t="s">
        <v>19</v>
      </c>
      <c r="D48" s="3" t="s">
        <v>27</v>
      </c>
      <c r="E48" s="3" t="s">
        <v>75</v>
      </c>
      <c r="F48" s="15" t="s">
        <v>76</v>
      </c>
      <c r="G48" s="14">
        <v>3.4</v>
      </c>
      <c r="H48" s="34">
        <v>3.4</v>
      </c>
      <c r="I48" s="51">
        <f t="shared" si="0"/>
        <v>100</v>
      </c>
    </row>
    <row r="49" spans="1:9" x14ac:dyDescent="0.2">
      <c r="A49" s="3" t="s">
        <v>22</v>
      </c>
      <c r="B49" s="3" t="s">
        <v>70</v>
      </c>
      <c r="C49" s="3" t="s">
        <v>124</v>
      </c>
      <c r="D49" s="3" t="s">
        <v>27</v>
      </c>
      <c r="E49" s="3" t="s">
        <v>220</v>
      </c>
      <c r="F49" s="56" t="s">
        <v>221</v>
      </c>
      <c r="G49" s="14">
        <v>130</v>
      </c>
      <c r="H49" s="34">
        <v>130</v>
      </c>
      <c r="I49" s="51">
        <f t="shared" si="0"/>
        <v>100</v>
      </c>
    </row>
    <row r="50" spans="1:9" x14ac:dyDescent="0.2">
      <c r="A50" s="3" t="s">
        <v>22</v>
      </c>
      <c r="B50" s="3" t="s">
        <v>70</v>
      </c>
      <c r="C50" s="3" t="s">
        <v>124</v>
      </c>
      <c r="D50" s="3" t="s">
        <v>27</v>
      </c>
      <c r="E50" s="3" t="s">
        <v>239</v>
      </c>
      <c r="F50" s="69" t="s">
        <v>238</v>
      </c>
      <c r="G50" s="14">
        <v>5.7</v>
      </c>
      <c r="H50" s="34"/>
      <c r="I50" s="51">
        <f t="shared" si="0"/>
        <v>0</v>
      </c>
    </row>
    <row r="51" spans="1:9" x14ac:dyDescent="0.2">
      <c r="A51" s="3" t="s">
        <v>22</v>
      </c>
      <c r="B51" s="3" t="s">
        <v>70</v>
      </c>
      <c r="C51" s="3" t="s">
        <v>31</v>
      </c>
      <c r="D51" s="3" t="s">
        <v>32</v>
      </c>
      <c r="E51" s="3" t="s">
        <v>79</v>
      </c>
      <c r="F51" s="15" t="s">
        <v>80</v>
      </c>
      <c r="G51" s="14">
        <v>800.2</v>
      </c>
      <c r="H51" s="34">
        <v>800.2</v>
      </c>
      <c r="I51" s="51">
        <f t="shared" si="0"/>
        <v>100</v>
      </c>
    </row>
    <row r="52" spans="1:9" x14ac:dyDescent="0.2">
      <c r="A52" s="3" t="s">
        <v>22</v>
      </c>
      <c r="B52" s="3" t="s">
        <v>70</v>
      </c>
      <c r="C52" s="3" t="s">
        <v>31</v>
      </c>
      <c r="D52" s="3" t="s">
        <v>32</v>
      </c>
      <c r="E52" s="3" t="s">
        <v>81</v>
      </c>
      <c r="F52" s="15" t="s">
        <v>82</v>
      </c>
      <c r="G52" s="14">
        <v>327.9</v>
      </c>
      <c r="H52" s="34">
        <v>327.9</v>
      </c>
      <c r="I52" s="51">
        <f t="shared" si="0"/>
        <v>100</v>
      </c>
    </row>
    <row r="53" spans="1:9" x14ac:dyDescent="0.2">
      <c r="A53" s="3" t="s">
        <v>22</v>
      </c>
      <c r="B53" s="3" t="s">
        <v>70</v>
      </c>
      <c r="C53" s="3" t="s">
        <v>31</v>
      </c>
      <c r="D53" s="3" t="s">
        <v>32</v>
      </c>
      <c r="E53" s="3" t="s">
        <v>83</v>
      </c>
      <c r="F53" s="15" t="s">
        <v>84</v>
      </c>
      <c r="G53" s="14">
        <f>301+1.6+1.7</f>
        <v>304.3</v>
      </c>
      <c r="H53" s="34">
        <v>301</v>
      </c>
      <c r="I53" s="51">
        <f t="shared" si="0"/>
        <v>98.91554387117975</v>
      </c>
    </row>
    <row r="54" spans="1:9" x14ac:dyDescent="0.2">
      <c r="A54" s="3" t="s">
        <v>22</v>
      </c>
      <c r="B54" s="3" t="s">
        <v>70</v>
      </c>
      <c r="C54" s="3" t="s">
        <v>31</v>
      </c>
      <c r="D54" s="3" t="s">
        <v>32</v>
      </c>
      <c r="E54" s="3" t="s">
        <v>8</v>
      </c>
      <c r="F54" s="15" t="s">
        <v>9</v>
      </c>
      <c r="G54" s="14">
        <v>45.5</v>
      </c>
      <c r="H54" s="34">
        <v>45.5</v>
      </c>
      <c r="I54" s="51">
        <f t="shared" si="0"/>
        <v>100</v>
      </c>
    </row>
    <row r="55" spans="1:9" ht="25.5" x14ac:dyDescent="0.2">
      <c r="A55" s="3" t="s">
        <v>22</v>
      </c>
      <c r="B55" s="3" t="s">
        <v>70</v>
      </c>
      <c r="C55" s="3" t="s">
        <v>31</v>
      </c>
      <c r="D55" s="3" t="s">
        <v>32</v>
      </c>
      <c r="E55" s="3" t="s">
        <v>85</v>
      </c>
      <c r="F55" s="15" t="s">
        <v>86</v>
      </c>
      <c r="G55" s="14">
        <v>5.8</v>
      </c>
      <c r="H55" s="34">
        <v>5.8</v>
      </c>
      <c r="I55" s="51">
        <f t="shared" si="0"/>
        <v>100</v>
      </c>
    </row>
    <row r="56" spans="1:9" x14ac:dyDescent="0.2">
      <c r="A56" s="3" t="s">
        <v>22</v>
      </c>
      <c r="B56" s="3" t="s">
        <v>70</v>
      </c>
      <c r="C56" s="3" t="s">
        <v>31</v>
      </c>
      <c r="D56" s="3" t="s">
        <v>32</v>
      </c>
      <c r="E56" s="3" t="s">
        <v>33</v>
      </c>
      <c r="F56" s="15" t="s">
        <v>34</v>
      </c>
      <c r="G56" s="14">
        <v>425.1</v>
      </c>
      <c r="H56" s="34">
        <v>425.1</v>
      </c>
      <c r="I56" s="51">
        <f t="shared" si="0"/>
        <v>100</v>
      </c>
    </row>
    <row r="57" spans="1:9" ht="38.25" customHeight="1" x14ac:dyDescent="0.2">
      <c r="A57" s="5"/>
      <c r="B57" s="101" t="s">
        <v>91</v>
      </c>
      <c r="C57" s="102"/>
      <c r="D57" s="102"/>
      <c r="E57" s="102"/>
      <c r="F57" s="103"/>
      <c r="G57" s="22">
        <f>SUM(G58)</f>
        <v>1358.3</v>
      </c>
      <c r="H57" s="33">
        <f>SUM(H58)</f>
        <v>1358.3</v>
      </c>
      <c r="I57" s="51">
        <f t="shared" si="0"/>
        <v>100</v>
      </c>
    </row>
    <row r="58" spans="1:9" ht="41.25" customHeight="1" x14ac:dyDescent="0.2">
      <c r="A58" s="5"/>
      <c r="B58" s="3" t="s">
        <v>93</v>
      </c>
      <c r="C58" s="89" t="s">
        <v>92</v>
      </c>
      <c r="D58" s="90"/>
      <c r="E58" s="90"/>
      <c r="F58" s="91"/>
      <c r="G58" s="23">
        <f>SUM(G59:G62)</f>
        <v>1358.3</v>
      </c>
      <c r="H58" s="23">
        <f>SUM(H59:H62)</f>
        <v>1358.3</v>
      </c>
      <c r="I58" s="51">
        <f t="shared" si="0"/>
        <v>100</v>
      </c>
    </row>
    <row r="59" spans="1:9" x14ac:dyDescent="0.2">
      <c r="A59" s="3" t="s">
        <v>46</v>
      </c>
      <c r="B59" s="3" t="s">
        <v>93</v>
      </c>
      <c r="C59" s="3" t="s">
        <v>3</v>
      </c>
      <c r="D59" s="3" t="s">
        <v>4</v>
      </c>
      <c r="E59" s="3" t="s">
        <v>5</v>
      </c>
      <c r="F59" s="4" t="s">
        <v>6</v>
      </c>
      <c r="G59" s="14">
        <v>1030</v>
      </c>
      <c r="H59" s="14">
        <v>1030</v>
      </c>
      <c r="I59" s="51">
        <f t="shared" si="0"/>
        <v>100</v>
      </c>
    </row>
    <row r="60" spans="1:9" x14ac:dyDescent="0.2">
      <c r="A60" s="3" t="s">
        <v>46</v>
      </c>
      <c r="B60" s="3" t="s">
        <v>93</v>
      </c>
      <c r="C60" s="3" t="s">
        <v>3</v>
      </c>
      <c r="D60" s="3" t="s">
        <v>17</v>
      </c>
      <c r="E60" s="3" t="s">
        <v>5</v>
      </c>
      <c r="F60" s="4" t="s">
        <v>18</v>
      </c>
      <c r="G60" s="14">
        <v>304.7</v>
      </c>
      <c r="H60" s="14">
        <v>304.7</v>
      </c>
      <c r="I60" s="51">
        <f t="shared" si="0"/>
        <v>100</v>
      </c>
    </row>
    <row r="61" spans="1:9" x14ac:dyDescent="0.2">
      <c r="A61" s="3" t="s">
        <v>46</v>
      </c>
      <c r="B61" s="3" t="s">
        <v>93</v>
      </c>
      <c r="C61" s="3" t="s">
        <v>19</v>
      </c>
      <c r="D61" s="3" t="s">
        <v>39</v>
      </c>
      <c r="E61" s="3" t="s">
        <v>5</v>
      </c>
      <c r="F61" s="4" t="s">
        <v>89</v>
      </c>
      <c r="G61" s="14">
        <v>17.8</v>
      </c>
      <c r="H61" s="14">
        <v>17.8</v>
      </c>
      <c r="I61" s="51">
        <f t="shared" si="0"/>
        <v>100</v>
      </c>
    </row>
    <row r="62" spans="1:9" ht="25.5" x14ac:dyDescent="0.2">
      <c r="A62" s="3" t="s">
        <v>46</v>
      </c>
      <c r="B62" s="3" t="s">
        <v>93</v>
      </c>
      <c r="C62" s="3" t="s">
        <v>19</v>
      </c>
      <c r="D62" s="3" t="s">
        <v>27</v>
      </c>
      <c r="E62" s="3" t="s">
        <v>29</v>
      </c>
      <c r="F62" s="4" t="s">
        <v>30</v>
      </c>
      <c r="G62" s="14">
        <v>5.8</v>
      </c>
      <c r="H62" s="14">
        <v>5.8</v>
      </c>
      <c r="I62" s="51">
        <f t="shared" si="0"/>
        <v>100</v>
      </c>
    </row>
    <row r="63" spans="1:9" x14ac:dyDescent="0.2">
      <c r="A63" s="6"/>
      <c r="B63" s="6"/>
      <c r="C63" s="6"/>
      <c r="D63" s="6"/>
      <c r="E63" s="6"/>
      <c r="F63" s="7"/>
      <c r="G63" s="23"/>
      <c r="H63" s="36"/>
      <c r="I63" s="51"/>
    </row>
    <row r="64" spans="1:9" ht="32.25" customHeight="1" x14ac:dyDescent="0.2">
      <c r="A64" s="6"/>
      <c r="B64" s="97" t="s">
        <v>94</v>
      </c>
      <c r="C64" s="98"/>
      <c r="D64" s="98"/>
      <c r="E64" s="98"/>
      <c r="F64" s="99"/>
      <c r="G64" s="22">
        <f>SUM(G65)</f>
        <v>357.7</v>
      </c>
      <c r="H64" s="33">
        <f>SUM(H65)</f>
        <v>357.7</v>
      </c>
      <c r="I64" s="51">
        <f t="shared" si="0"/>
        <v>100</v>
      </c>
    </row>
    <row r="65" spans="1:9" ht="27" customHeight="1" x14ac:dyDescent="0.2">
      <c r="A65" s="6"/>
      <c r="B65" s="3" t="s">
        <v>96</v>
      </c>
      <c r="C65" s="92" t="s">
        <v>95</v>
      </c>
      <c r="D65" s="95"/>
      <c r="E65" s="95"/>
      <c r="F65" s="96"/>
      <c r="G65" s="23">
        <f>SUM(G66:G70)</f>
        <v>357.7</v>
      </c>
      <c r="H65" s="23">
        <f>SUM(H66:H70)</f>
        <v>357.7</v>
      </c>
      <c r="I65" s="51">
        <f t="shared" si="0"/>
        <v>100</v>
      </c>
    </row>
    <row r="66" spans="1:9" x14ac:dyDescent="0.2">
      <c r="A66" s="3" t="s">
        <v>46</v>
      </c>
      <c r="B66" s="3" t="s">
        <v>96</v>
      </c>
      <c r="C66" s="3" t="s">
        <v>3</v>
      </c>
      <c r="D66" s="3" t="s">
        <v>4</v>
      </c>
      <c r="E66" s="3" t="s">
        <v>5</v>
      </c>
      <c r="F66" s="4" t="s">
        <v>6</v>
      </c>
      <c r="G66" s="14">
        <v>233.7</v>
      </c>
      <c r="H66" s="14">
        <v>233.7</v>
      </c>
      <c r="I66" s="51">
        <f t="shared" si="0"/>
        <v>100</v>
      </c>
    </row>
    <row r="67" spans="1:9" x14ac:dyDescent="0.2">
      <c r="A67" s="3" t="s">
        <v>46</v>
      </c>
      <c r="B67" s="3" t="s">
        <v>96</v>
      </c>
      <c r="C67" s="3" t="s">
        <v>3</v>
      </c>
      <c r="D67" s="3" t="s">
        <v>17</v>
      </c>
      <c r="E67" s="3" t="s">
        <v>5</v>
      </c>
      <c r="F67" s="4" t="s">
        <v>18</v>
      </c>
      <c r="G67" s="14">
        <v>69.599999999999994</v>
      </c>
      <c r="H67" s="14">
        <v>69.599999999999994</v>
      </c>
      <c r="I67" s="51">
        <f t="shared" si="0"/>
        <v>100</v>
      </c>
    </row>
    <row r="68" spans="1:9" x14ac:dyDescent="0.2">
      <c r="A68" s="3" t="s">
        <v>46</v>
      </c>
      <c r="B68" s="3" t="s">
        <v>96</v>
      </c>
      <c r="C68" s="3" t="s">
        <v>19</v>
      </c>
      <c r="D68" s="3" t="s">
        <v>39</v>
      </c>
      <c r="E68" s="3" t="s">
        <v>5</v>
      </c>
      <c r="F68" s="4" t="s">
        <v>89</v>
      </c>
      <c r="G68" s="14">
        <v>3.6</v>
      </c>
      <c r="H68" s="14">
        <v>3.6</v>
      </c>
      <c r="I68" s="51">
        <f t="shared" si="0"/>
        <v>100</v>
      </c>
    </row>
    <row r="69" spans="1:9" x14ac:dyDescent="0.2">
      <c r="A69" s="3" t="s">
        <v>46</v>
      </c>
      <c r="B69" s="3" t="s">
        <v>96</v>
      </c>
      <c r="C69" s="3" t="s">
        <v>19</v>
      </c>
      <c r="D69" s="3" t="s">
        <v>40</v>
      </c>
      <c r="E69" s="3" t="s">
        <v>41</v>
      </c>
      <c r="F69" s="4" t="s">
        <v>90</v>
      </c>
      <c r="G69" s="14">
        <v>13.7</v>
      </c>
      <c r="H69" s="14">
        <v>13.7</v>
      </c>
      <c r="I69" s="51">
        <f t="shared" si="0"/>
        <v>100</v>
      </c>
    </row>
    <row r="70" spans="1:9" ht="25.5" x14ac:dyDescent="0.2">
      <c r="A70" s="3" t="s">
        <v>46</v>
      </c>
      <c r="B70" s="3" t="s">
        <v>96</v>
      </c>
      <c r="C70" s="3" t="s">
        <v>19</v>
      </c>
      <c r="D70" s="3" t="s">
        <v>27</v>
      </c>
      <c r="E70" s="3" t="s">
        <v>29</v>
      </c>
      <c r="F70" s="4" t="s">
        <v>30</v>
      </c>
      <c r="G70" s="14">
        <v>37.1</v>
      </c>
      <c r="H70" s="14">
        <v>37.1</v>
      </c>
      <c r="I70" s="51">
        <f t="shared" ref="I70:I121" si="1">SUM(H70/G70*100)</f>
        <v>100</v>
      </c>
    </row>
    <row r="71" spans="1:9" ht="45" customHeight="1" x14ac:dyDescent="0.2">
      <c r="A71" s="6"/>
      <c r="B71" s="97" t="s">
        <v>97</v>
      </c>
      <c r="C71" s="98"/>
      <c r="D71" s="98"/>
      <c r="E71" s="98"/>
      <c r="F71" s="99"/>
      <c r="G71" s="22">
        <f>SUM(G72)</f>
        <v>100</v>
      </c>
      <c r="H71" s="33">
        <f>SUM(H72)</f>
        <v>99.3</v>
      </c>
      <c r="I71" s="51">
        <f t="shared" si="1"/>
        <v>99.3</v>
      </c>
    </row>
    <row r="72" spans="1:9" x14ac:dyDescent="0.2">
      <c r="A72" s="16" t="s">
        <v>22</v>
      </c>
      <c r="B72" s="16" t="s">
        <v>98</v>
      </c>
      <c r="C72" s="16" t="s">
        <v>19</v>
      </c>
      <c r="D72" s="16" t="s">
        <v>20</v>
      </c>
      <c r="E72" s="16" t="s">
        <v>8</v>
      </c>
      <c r="F72" s="17" t="s">
        <v>9</v>
      </c>
      <c r="G72" s="18">
        <v>100</v>
      </c>
      <c r="H72" s="37">
        <v>99.3</v>
      </c>
      <c r="I72" s="51">
        <f t="shared" si="1"/>
        <v>99.3</v>
      </c>
    </row>
    <row r="73" spans="1:9" x14ac:dyDescent="0.2">
      <c r="A73" s="6"/>
      <c r="B73" s="6"/>
      <c r="C73" s="6"/>
      <c r="D73" s="6"/>
      <c r="E73" s="6"/>
      <c r="F73" s="7"/>
      <c r="G73" s="23"/>
      <c r="H73" s="36"/>
      <c r="I73" s="51"/>
    </row>
    <row r="74" spans="1:9" ht="40.5" customHeight="1" x14ac:dyDescent="0.2">
      <c r="A74" s="6"/>
      <c r="B74" s="100" t="s">
        <v>100</v>
      </c>
      <c r="C74" s="98"/>
      <c r="D74" s="98"/>
      <c r="E74" s="98"/>
      <c r="F74" s="99"/>
      <c r="G74" s="22">
        <f>SUM(G75)+G87</f>
        <v>7982.9</v>
      </c>
      <c r="H74" s="33">
        <f>SUM(H75)+H87</f>
        <v>9025.6999999999989</v>
      </c>
      <c r="I74" s="51">
        <f t="shared" si="1"/>
        <v>113.06292199576593</v>
      </c>
    </row>
    <row r="75" spans="1:9" ht="40.5" customHeight="1" x14ac:dyDescent="0.2">
      <c r="A75" s="6"/>
      <c r="B75" s="118" t="s">
        <v>101</v>
      </c>
      <c r="C75" s="119"/>
      <c r="D75" s="119"/>
      <c r="E75" s="119"/>
      <c r="F75" s="120"/>
      <c r="G75" s="22">
        <f>SUM(G76:G85)</f>
        <v>7882.9</v>
      </c>
      <c r="H75" s="33">
        <f>SUM(H76:H85)</f>
        <v>8950.7999999999993</v>
      </c>
      <c r="I75" s="51">
        <f t="shared" si="1"/>
        <v>113.54704486927399</v>
      </c>
    </row>
    <row r="76" spans="1:9" x14ac:dyDescent="0.2">
      <c r="A76" s="3" t="s">
        <v>22</v>
      </c>
      <c r="B76" s="3" t="s">
        <v>103</v>
      </c>
      <c r="C76" s="3" t="s">
        <v>19</v>
      </c>
      <c r="D76" s="3" t="s">
        <v>23</v>
      </c>
      <c r="E76" s="3" t="s">
        <v>5</v>
      </c>
      <c r="F76" s="15" t="s">
        <v>116</v>
      </c>
      <c r="G76" s="14">
        <v>175</v>
      </c>
      <c r="H76" s="34">
        <v>175</v>
      </c>
      <c r="I76" s="51">
        <f t="shared" si="1"/>
        <v>100</v>
      </c>
    </row>
    <row r="77" spans="1:9" ht="25.5" x14ac:dyDescent="0.2">
      <c r="A77" s="3" t="s">
        <v>22</v>
      </c>
      <c r="B77" s="3" t="s">
        <v>103</v>
      </c>
      <c r="C77" s="3" t="s">
        <v>19</v>
      </c>
      <c r="D77" s="3" t="s">
        <v>23</v>
      </c>
      <c r="E77" s="3" t="s">
        <v>104</v>
      </c>
      <c r="F77" s="15" t="s">
        <v>105</v>
      </c>
      <c r="G77" s="14">
        <v>2065</v>
      </c>
      <c r="H77" s="34">
        <v>1962</v>
      </c>
      <c r="I77" s="51">
        <f t="shared" si="1"/>
        <v>95.012106537530258</v>
      </c>
    </row>
    <row r="78" spans="1:9" ht="51" x14ac:dyDescent="0.2">
      <c r="A78" s="3" t="s">
        <v>22</v>
      </c>
      <c r="B78" s="3" t="s">
        <v>103</v>
      </c>
      <c r="C78" s="3" t="s">
        <v>19</v>
      </c>
      <c r="D78" s="3" t="s">
        <v>23</v>
      </c>
      <c r="E78" s="3" t="s">
        <v>106</v>
      </c>
      <c r="F78" s="15" t="s">
        <v>107</v>
      </c>
      <c r="G78" s="14">
        <v>2608.5</v>
      </c>
      <c r="H78" s="34">
        <v>2608.5</v>
      </c>
      <c r="I78" s="51">
        <f t="shared" si="1"/>
        <v>100</v>
      </c>
    </row>
    <row r="79" spans="1:9" x14ac:dyDescent="0.2">
      <c r="A79" s="3" t="s">
        <v>22</v>
      </c>
      <c r="B79" s="3" t="s">
        <v>103</v>
      </c>
      <c r="C79" s="3" t="s">
        <v>19</v>
      </c>
      <c r="D79" s="3" t="s">
        <v>20</v>
      </c>
      <c r="E79" s="3" t="s">
        <v>5</v>
      </c>
      <c r="F79" s="15" t="s">
        <v>117</v>
      </c>
      <c r="G79" s="14">
        <v>120.2</v>
      </c>
      <c r="H79" s="34">
        <v>120.2</v>
      </c>
      <c r="I79" s="51">
        <f t="shared" si="1"/>
        <v>100</v>
      </c>
    </row>
    <row r="80" spans="1:9" ht="25.5" x14ac:dyDescent="0.2">
      <c r="A80" s="3" t="s">
        <v>22</v>
      </c>
      <c r="B80" s="3" t="s">
        <v>103</v>
      </c>
      <c r="C80" s="3" t="s">
        <v>19</v>
      </c>
      <c r="D80" s="3" t="s">
        <v>20</v>
      </c>
      <c r="E80" s="3" t="s">
        <v>108</v>
      </c>
      <c r="F80" s="15" t="s">
        <v>109</v>
      </c>
      <c r="G80" s="14">
        <v>200.8</v>
      </c>
      <c r="H80" s="34">
        <v>200.8</v>
      </c>
      <c r="I80" s="51">
        <f t="shared" si="1"/>
        <v>100</v>
      </c>
    </row>
    <row r="81" spans="1:9" x14ac:dyDescent="0.2">
      <c r="A81" s="3" t="s">
        <v>22</v>
      </c>
      <c r="B81" s="3" t="s">
        <v>103</v>
      </c>
      <c r="C81" s="3" t="s">
        <v>19</v>
      </c>
      <c r="D81" s="3" t="s">
        <v>20</v>
      </c>
      <c r="E81" s="3" t="s">
        <v>110</v>
      </c>
      <c r="F81" s="15" t="s">
        <v>111</v>
      </c>
      <c r="G81" s="14">
        <v>1</v>
      </c>
      <c r="H81" s="34">
        <v>1</v>
      </c>
      <c r="I81" s="51">
        <f t="shared" si="1"/>
        <v>100</v>
      </c>
    </row>
    <row r="82" spans="1:9" x14ac:dyDescent="0.2">
      <c r="A82" s="3" t="s">
        <v>22</v>
      </c>
      <c r="B82" s="3" t="s">
        <v>103</v>
      </c>
      <c r="C82" s="3" t="s">
        <v>19</v>
      </c>
      <c r="D82" s="3" t="s">
        <v>20</v>
      </c>
      <c r="E82" s="3" t="s">
        <v>112</v>
      </c>
      <c r="F82" s="15" t="s">
        <v>113</v>
      </c>
      <c r="G82" s="14">
        <v>567.9</v>
      </c>
      <c r="H82" s="34">
        <v>467.9</v>
      </c>
      <c r="I82" s="51">
        <f t="shared" si="1"/>
        <v>82.39126606796971</v>
      </c>
    </row>
    <row r="83" spans="1:9" x14ac:dyDescent="0.2">
      <c r="A83" s="3" t="s">
        <v>22</v>
      </c>
      <c r="B83" s="3" t="s">
        <v>103</v>
      </c>
      <c r="C83" s="3" t="s">
        <v>19</v>
      </c>
      <c r="D83" s="3" t="s">
        <v>20</v>
      </c>
      <c r="E83" s="3" t="s">
        <v>66</v>
      </c>
      <c r="F83" s="15" t="s">
        <v>67</v>
      </c>
      <c r="G83" s="14">
        <v>683.3</v>
      </c>
      <c r="H83" s="34">
        <v>592.9</v>
      </c>
      <c r="I83" s="51">
        <f t="shared" si="1"/>
        <v>86.770086345675395</v>
      </c>
    </row>
    <row r="84" spans="1:9" x14ac:dyDescent="0.2">
      <c r="A84" s="3" t="s">
        <v>22</v>
      </c>
      <c r="B84" s="3" t="s">
        <v>103</v>
      </c>
      <c r="C84" s="3" t="s">
        <v>19</v>
      </c>
      <c r="D84" s="3" t="s">
        <v>40</v>
      </c>
      <c r="E84" s="3" t="s">
        <v>41</v>
      </c>
      <c r="F84" s="4" t="s">
        <v>213</v>
      </c>
      <c r="G84" s="14">
        <f>2780-1384.9</f>
        <v>1395.1</v>
      </c>
      <c r="H84" s="34">
        <v>2780</v>
      </c>
      <c r="I84" s="51">
        <f t="shared" si="1"/>
        <v>199.26886961508137</v>
      </c>
    </row>
    <row r="85" spans="1:9" x14ac:dyDescent="0.2">
      <c r="A85" s="3" t="s">
        <v>22</v>
      </c>
      <c r="B85" s="3" t="s">
        <v>103</v>
      </c>
      <c r="C85" s="3" t="s">
        <v>31</v>
      </c>
      <c r="D85" s="3" t="s">
        <v>32</v>
      </c>
      <c r="E85" s="3" t="s">
        <v>8</v>
      </c>
      <c r="F85" s="15" t="s">
        <v>9</v>
      </c>
      <c r="G85" s="14">
        <v>66.099999999999994</v>
      </c>
      <c r="H85" s="34">
        <v>42.5</v>
      </c>
      <c r="I85" s="51">
        <f t="shared" si="1"/>
        <v>64.296520423600612</v>
      </c>
    </row>
    <row r="86" spans="1:9" x14ac:dyDescent="0.2">
      <c r="A86" s="6"/>
      <c r="B86" s="6"/>
      <c r="C86" s="6"/>
      <c r="D86" s="6"/>
      <c r="E86" s="6"/>
      <c r="F86" s="7"/>
      <c r="G86" s="23"/>
      <c r="H86" s="36"/>
      <c r="I86" s="51"/>
    </row>
    <row r="87" spans="1:9" ht="30" customHeight="1" x14ac:dyDescent="0.2">
      <c r="A87" s="6"/>
      <c r="B87" s="107" t="s">
        <v>121</v>
      </c>
      <c r="C87" s="121"/>
      <c r="D87" s="121"/>
      <c r="E87" s="121"/>
      <c r="F87" s="122"/>
      <c r="G87" s="22">
        <f>SUM(G88)</f>
        <v>100</v>
      </c>
      <c r="H87" s="33">
        <f>SUM(H88)</f>
        <v>74.900000000000006</v>
      </c>
      <c r="I87" s="51">
        <f t="shared" si="1"/>
        <v>74.900000000000006</v>
      </c>
    </row>
    <row r="88" spans="1:9" x14ac:dyDescent="0.2">
      <c r="A88" s="3" t="s">
        <v>22</v>
      </c>
      <c r="B88" s="3" t="s">
        <v>118</v>
      </c>
      <c r="C88" s="3" t="s">
        <v>19</v>
      </c>
      <c r="D88" s="3" t="s">
        <v>20</v>
      </c>
      <c r="E88" s="3" t="s">
        <v>119</v>
      </c>
      <c r="F88" s="4" t="s">
        <v>120</v>
      </c>
      <c r="G88" s="14">
        <v>100</v>
      </c>
      <c r="H88" s="34">
        <v>74.900000000000006</v>
      </c>
      <c r="I88" s="51">
        <f t="shared" si="1"/>
        <v>74.900000000000006</v>
      </c>
    </row>
    <row r="89" spans="1:9" x14ac:dyDescent="0.2">
      <c r="A89" s="6"/>
      <c r="B89" s="6"/>
      <c r="C89" s="6"/>
      <c r="D89" s="6"/>
      <c r="E89" s="6"/>
      <c r="F89" s="7"/>
      <c r="G89" s="23"/>
      <c r="H89" s="36"/>
      <c r="I89" s="51"/>
    </row>
    <row r="90" spans="1:9" ht="39.75" customHeight="1" x14ac:dyDescent="0.2">
      <c r="A90" s="6"/>
      <c r="B90" s="86" t="s">
        <v>122</v>
      </c>
      <c r="C90" s="87"/>
      <c r="D90" s="87"/>
      <c r="E90" s="87"/>
      <c r="F90" s="88"/>
      <c r="G90" s="22">
        <f>SUM(G91:G99)</f>
        <v>632.4</v>
      </c>
      <c r="H90" s="33">
        <f>SUM(H91:H99)</f>
        <v>548.20000000000005</v>
      </c>
      <c r="I90" s="51">
        <f t="shared" si="1"/>
        <v>86.68564199873498</v>
      </c>
    </row>
    <row r="91" spans="1:9" x14ac:dyDescent="0.2">
      <c r="A91" s="3" t="s">
        <v>22</v>
      </c>
      <c r="B91" s="3" t="s">
        <v>123</v>
      </c>
      <c r="C91" s="3" t="s">
        <v>3</v>
      </c>
      <c r="D91" s="3" t="s">
        <v>7</v>
      </c>
      <c r="E91" s="3" t="s">
        <v>8</v>
      </c>
      <c r="F91" s="66" t="s">
        <v>9</v>
      </c>
      <c r="G91" s="14">
        <v>7</v>
      </c>
      <c r="H91" s="34">
        <v>6</v>
      </c>
      <c r="I91" s="51">
        <f t="shared" si="1"/>
        <v>85.714285714285708</v>
      </c>
    </row>
    <row r="92" spans="1:9" x14ac:dyDescent="0.2">
      <c r="A92" s="3" t="s">
        <v>22</v>
      </c>
      <c r="B92" s="3" t="s">
        <v>123</v>
      </c>
      <c r="C92" s="3" t="s">
        <v>3</v>
      </c>
      <c r="D92" s="3" t="s">
        <v>7</v>
      </c>
      <c r="E92" s="3" t="s">
        <v>13</v>
      </c>
      <c r="F92" s="66" t="s">
        <v>14</v>
      </c>
      <c r="G92" s="14">
        <v>1.4</v>
      </c>
      <c r="H92" s="34">
        <v>1.4</v>
      </c>
      <c r="I92" s="51">
        <f t="shared" si="1"/>
        <v>100</v>
      </c>
    </row>
    <row r="93" spans="1:9" ht="25.5" x14ac:dyDescent="0.2">
      <c r="A93" s="3" t="s">
        <v>22</v>
      </c>
      <c r="B93" s="3" t="s">
        <v>123</v>
      </c>
      <c r="C93" s="3" t="s">
        <v>3</v>
      </c>
      <c r="D93" s="3" t="s">
        <v>7</v>
      </c>
      <c r="E93" s="3" t="s">
        <v>15</v>
      </c>
      <c r="F93" s="66" t="s">
        <v>16</v>
      </c>
      <c r="G93" s="14">
        <v>4.9000000000000004</v>
      </c>
      <c r="H93" s="34">
        <v>4.9000000000000004</v>
      </c>
      <c r="I93" s="51">
        <f t="shared" si="1"/>
        <v>100</v>
      </c>
    </row>
    <row r="94" spans="1:9" x14ac:dyDescent="0.2">
      <c r="A94" s="3" t="s">
        <v>22</v>
      </c>
      <c r="B94" s="3" t="s">
        <v>123</v>
      </c>
      <c r="C94" s="3" t="s">
        <v>19</v>
      </c>
      <c r="D94" s="3" t="s">
        <v>39</v>
      </c>
      <c r="E94" s="3" t="s">
        <v>5</v>
      </c>
      <c r="F94" s="66" t="s">
        <v>89</v>
      </c>
      <c r="G94" s="14">
        <v>56.7</v>
      </c>
      <c r="H94" s="34">
        <v>56.7</v>
      </c>
      <c r="I94" s="51">
        <f t="shared" si="1"/>
        <v>100</v>
      </c>
    </row>
    <row r="95" spans="1:9" ht="25.5" x14ac:dyDescent="0.2">
      <c r="A95" s="3" t="s">
        <v>22</v>
      </c>
      <c r="B95" s="3" t="s">
        <v>123</v>
      </c>
      <c r="C95" s="3" t="s">
        <v>19</v>
      </c>
      <c r="D95" s="3" t="s">
        <v>23</v>
      </c>
      <c r="E95" s="3" t="s">
        <v>36</v>
      </c>
      <c r="F95" s="66" t="s">
        <v>37</v>
      </c>
      <c r="G95" s="14">
        <v>5</v>
      </c>
      <c r="H95" s="34">
        <v>5</v>
      </c>
      <c r="I95" s="51">
        <f t="shared" si="1"/>
        <v>100</v>
      </c>
    </row>
    <row r="96" spans="1:9" x14ac:dyDescent="0.2">
      <c r="A96" s="3" t="s">
        <v>22</v>
      </c>
      <c r="B96" s="3" t="s">
        <v>123</v>
      </c>
      <c r="C96" s="3" t="s">
        <v>19</v>
      </c>
      <c r="D96" s="3" t="s">
        <v>20</v>
      </c>
      <c r="E96" s="3" t="s">
        <v>8</v>
      </c>
      <c r="F96" s="66" t="s">
        <v>9</v>
      </c>
      <c r="G96" s="14">
        <v>285.7</v>
      </c>
      <c r="H96" s="34">
        <v>202.5</v>
      </c>
      <c r="I96" s="51">
        <f t="shared" si="1"/>
        <v>70.878543927196361</v>
      </c>
    </row>
    <row r="97" spans="1:9" x14ac:dyDescent="0.2">
      <c r="A97" s="3" t="s">
        <v>22</v>
      </c>
      <c r="B97" s="3" t="s">
        <v>123</v>
      </c>
      <c r="C97" s="3" t="s">
        <v>19</v>
      </c>
      <c r="D97" s="3" t="s">
        <v>40</v>
      </c>
      <c r="E97" s="3" t="s">
        <v>41</v>
      </c>
      <c r="F97" s="66" t="s">
        <v>90</v>
      </c>
      <c r="G97" s="14">
        <v>96.6</v>
      </c>
      <c r="H97" s="34">
        <v>96.6</v>
      </c>
      <c r="I97" s="51">
        <f t="shared" si="1"/>
        <v>100</v>
      </c>
    </row>
    <row r="98" spans="1:9" ht="25.5" x14ac:dyDescent="0.2">
      <c r="A98" s="3" t="s">
        <v>22</v>
      </c>
      <c r="B98" s="3" t="s">
        <v>123</v>
      </c>
      <c r="C98" s="3" t="s">
        <v>19</v>
      </c>
      <c r="D98" s="3" t="s">
        <v>27</v>
      </c>
      <c r="E98" s="3" t="s">
        <v>29</v>
      </c>
      <c r="F98" s="66" t="s">
        <v>30</v>
      </c>
      <c r="G98" s="14">
        <v>25.1</v>
      </c>
      <c r="H98" s="34">
        <v>25.1</v>
      </c>
      <c r="I98" s="51">
        <f t="shared" si="1"/>
        <v>100</v>
      </c>
    </row>
    <row r="99" spans="1:9" x14ac:dyDescent="0.2">
      <c r="A99" s="3" t="s">
        <v>22</v>
      </c>
      <c r="B99" s="3" t="s">
        <v>123</v>
      </c>
      <c r="C99" s="3" t="s">
        <v>124</v>
      </c>
      <c r="D99" s="3" t="s">
        <v>32</v>
      </c>
      <c r="E99" s="3" t="s">
        <v>8</v>
      </c>
      <c r="F99" s="66" t="s">
        <v>9</v>
      </c>
      <c r="G99" s="14">
        <v>150</v>
      </c>
      <c r="H99" s="34">
        <v>150</v>
      </c>
      <c r="I99" s="51">
        <f t="shared" si="1"/>
        <v>100</v>
      </c>
    </row>
    <row r="100" spans="1:9" x14ac:dyDescent="0.2">
      <c r="A100" s="6"/>
      <c r="B100" s="6"/>
      <c r="C100" s="6"/>
      <c r="D100" s="6"/>
      <c r="E100" s="6"/>
      <c r="F100" s="7"/>
      <c r="G100" s="23"/>
      <c r="H100" s="36"/>
      <c r="I100" s="51"/>
    </row>
    <row r="101" spans="1:9" ht="24" customHeight="1" x14ac:dyDescent="0.2">
      <c r="A101" s="6"/>
      <c r="B101" s="86" t="s">
        <v>130</v>
      </c>
      <c r="C101" s="87"/>
      <c r="D101" s="87"/>
      <c r="E101" s="87"/>
      <c r="F101" s="88"/>
      <c r="G101" s="22">
        <f>SUM(G102:G104)</f>
        <v>126.9</v>
      </c>
      <c r="H101" s="33">
        <f>SUM(H102:H104)</f>
        <v>126.9</v>
      </c>
      <c r="I101" s="51">
        <f t="shared" si="1"/>
        <v>100</v>
      </c>
    </row>
    <row r="102" spans="1:9" x14ac:dyDescent="0.2">
      <c r="A102" s="3" t="s">
        <v>22</v>
      </c>
      <c r="B102" s="3" t="s">
        <v>125</v>
      </c>
      <c r="C102" s="3" t="s">
        <v>19</v>
      </c>
      <c r="D102" s="3" t="s">
        <v>20</v>
      </c>
      <c r="E102" s="3" t="s">
        <v>8</v>
      </c>
      <c r="F102" s="66" t="s">
        <v>9</v>
      </c>
      <c r="G102" s="14">
        <v>8</v>
      </c>
      <c r="H102" s="34">
        <v>8</v>
      </c>
      <c r="I102" s="51">
        <f t="shared" si="1"/>
        <v>100</v>
      </c>
    </row>
    <row r="103" spans="1:9" x14ac:dyDescent="0.2">
      <c r="A103" s="3" t="s">
        <v>22</v>
      </c>
      <c r="B103" s="3" t="s">
        <v>125</v>
      </c>
      <c r="C103" s="3" t="s">
        <v>19</v>
      </c>
      <c r="D103" s="3" t="s">
        <v>40</v>
      </c>
      <c r="E103" s="3" t="s">
        <v>41</v>
      </c>
      <c r="F103" s="66" t="s">
        <v>90</v>
      </c>
      <c r="G103" s="14">
        <v>113.9</v>
      </c>
      <c r="H103" s="34">
        <v>113.9</v>
      </c>
      <c r="I103" s="51">
        <f t="shared" si="1"/>
        <v>100</v>
      </c>
    </row>
    <row r="104" spans="1:9" ht="25.5" x14ac:dyDescent="0.2">
      <c r="A104" s="3" t="s">
        <v>22</v>
      </c>
      <c r="B104" s="3" t="s">
        <v>125</v>
      </c>
      <c r="C104" s="3" t="s">
        <v>19</v>
      </c>
      <c r="D104" s="3" t="s">
        <v>27</v>
      </c>
      <c r="E104" s="3" t="s">
        <v>29</v>
      </c>
      <c r="F104" s="66" t="s">
        <v>30</v>
      </c>
      <c r="G104" s="14">
        <v>5</v>
      </c>
      <c r="H104" s="34">
        <v>5</v>
      </c>
      <c r="I104" s="51">
        <f t="shared" si="1"/>
        <v>100</v>
      </c>
    </row>
    <row r="105" spans="1:9" x14ac:dyDescent="0.2">
      <c r="A105" s="6"/>
      <c r="B105" s="6"/>
      <c r="C105" s="6"/>
      <c r="D105" s="6"/>
      <c r="E105" s="6"/>
      <c r="F105" s="7"/>
      <c r="G105" s="23"/>
      <c r="H105" s="36"/>
      <c r="I105" s="51"/>
    </row>
    <row r="106" spans="1:9" x14ac:dyDescent="0.2">
      <c r="A106" s="6"/>
      <c r="B106" s="10" t="s">
        <v>135</v>
      </c>
      <c r="C106" s="12" t="s">
        <v>132</v>
      </c>
      <c r="D106" s="6"/>
      <c r="E106" s="6"/>
      <c r="F106" s="7"/>
      <c r="G106" s="22">
        <f>SUM(G107+G112)</f>
        <v>10550.8</v>
      </c>
      <c r="H106" s="22">
        <f>SUM(H107+H112)</f>
        <v>10465.9</v>
      </c>
      <c r="I106" s="51">
        <f t="shared" si="1"/>
        <v>99.195321681768206</v>
      </c>
    </row>
    <row r="107" spans="1:9" ht="39.75" customHeight="1" x14ac:dyDescent="0.2">
      <c r="A107" s="6"/>
      <c r="B107" s="3" t="s">
        <v>134</v>
      </c>
      <c r="C107" s="115" t="s">
        <v>133</v>
      </c>
      <c r="D107" s="116"/>
      <c r="E107" s="116"/>
      <c r="F107" s="117"/>
      <c r="G107" s="22">
        <f>SUM(G108:G111)</f>
        <v>93.8</v>
      </c>
      <c r="H107" s="58">
        <f>SUM(H108:H111)</f>
        <v>93.8</v>
      </c>
      <c r="I107" s="51">
        <f t="shared" si="1"/>
        <v>100</v>
      </c>
    </row>
    <row r="108" spans="1:9" x14ac:dyDescent="0.2">
      <c r="A108" s="3" t="s">
        <v>46</v>
      </c>
      <c r="B108" s="3" t="s">
        <v>134</v>
      </c>
      <c r="C108" s="3" t="s">
        <v>3</v>
      </c>
      <c r="D108" s="3" t="s">
        <v>4</v>
      </c>
      <c r="E108" s="3" t="s">
        <v>5</v>
      </c>
      <c r="F108" s="66" t="s">
        <v>6</v>
      </c>
      <c r="G108" s="14">
        <v>58.3</v>
      </c>
      <c r="H108" s="59">
        <v>58.3</v>
      </c>
      <c r="I108" s="51">
        <f t="shared" si="1"/>
        <v>100</v>
      </c>
    </row>
    <row r="109" spans="1:9" x14ac:dyDescent="0.2">
      <c r="A109" s="3" t="s">
        <v>46</v>
      </c>
      <c r="B109" s="3" t="s">
        <v>134</v>
      </c>
      <c r="C109" s="3" t="s">
        <v>3</v>
      </c>
      <c r="D109" s="3" t="s">
        <v>17</v>
      </c>
      <c r="E109" s="3" t="s">
        <v>5</v>
      </c>
      <c r="F109" s="66" t="s">
        <v>18</v>
      </c>
      <c r="G109" s="14">
        <v>17.600000000000001</v>
      </c>
      <c r="H109" s="59">
        <v>17.600000000000001</v>
      </c>
      <c r="I109" s="51">
        <f t="shared" si="1"/>
        <v>100</v>
      </c>
    </row>
    <row r="110" spans="1:9" x14ac:dyDescent="0.2">
      <c r="A110" s="3" t="s">
        <v>46</v>
      </c>
      <c r="B110" s="3" t="s">
        <v>134</v>
      </c>
      <c r="C110" s="3" t="s">
        <v>19</v>
      </c>
      <c r="D110" s="3" t="s">
        <v>39</v>
      </c>
      <c r="E110" s="3" t="s">
        <v>5</v>
      </c>
      <c r="F110" s="66" t="s">
        <v>89</v>
      </c>
      <c r="G110" s="14">
        <v>3.3</v>
      </c>
      <c r="H110" s="59">
        <v>3.3</v>
      </c>
      <c r="I110" s="51">
        <f t="shared" si="1"/>
        <v>100</v>
      </c>
    </row>
    <row r="111" spans="1:9" ht="25.5" x14ac:dyDescent="0.2">
      <c r="A111" s="3" t="s">
        <v>46</v>
      </c>
      <c r="B111" s="3" t="s">
        <v>134</v>
      </c>
      <c r="C111" s="3" t="s">
        <v>19</v>
      </c>
      <c r="D111" s="3" t="s">
        <v>27</v>
      </c>
      <c r="E111" s="3" t="s">
        <v>29</v>
      </c>
      <c r="F111" s="66" t="s">
        <v>30</v>
      </c>
      <c r="G111" s="14">
        <v>14.6</v>
      </c>
      <c r="H111" s="59">
        <v>14.6</v>
      </c>
      <c r="I111" s="51">
        <f t="shared" si="1"/>
        <v>100</v>
      </c>
    </row>
    <row r="112" spans="1:9" ht="30.75" customHeight="1" x14ac:dyDescent="0.2">
      <c r="A112" s="6"/>
      <c r="B112" s="107" t="s">
        <v>38</v>
      </c>
      <c r="C112" s="108"/>
      <c r="D112" s="108"/>
      <c r="E112" s="108"/>
      <c r="F112" s="109"/>
      <c r="G112" s="22">
        <f>SUM(G113:G117)</f>
        <v>10457</v>
      </c>
      <c r="H112" s="58">
        <f>SUM(H113:H117)</f>
        <v>10372.1</v>
      </c>
      <c r="I112" s="51">
        <f t="shared" si="1"/>
        <v>99.188103662618346</v>
      </c>
    </row>
    <row r="113" spans="1:9" x14ac:dyDescent="0.2">
      <c r="A113" s="3" t="s">
        <v>22</v>
      </c>
      <c r="B113" s="3" t="s">
        <v>138</v>
      </c>
      <c r="C113" s="3" t="s">
        <v>31</v>
      </c>
      <c r="D113" s="3" t="s">
        <v>32</v>
      </c>
      <c r="E113" s="3" t="s">
        <v>8</v>
      </c>
      <c r="F113" s="4" t="s">
        <v>9</v>
      </c>
      <c r="G113" s="14">
        <v>37.5</v>
      </c>
      <c r="H113" s="59">
        <v>37.5</v>
      </c>
      <c r="I113" s="51">
        <f t="shared" si="1"/>
        <v>100</v>
      </c>
    </row>
    <row r="114" spans="1:9" x14ac:dyDescent="0.2">
      <c r="A114" s="3" t="s">
        <v>22</v>
      </c>
      <c r="B114" s="3" t="s">
        <v>138</v>
      </c>
      <c r="C114" s="3" t="s">
        <v>31</v>
      </c>
      <c r="D114" s="3" t="s">
        <v>32</v>
      </c>
      <c r="E114" s="3" t="s">
        <v>87</v>
      </c>
      <c r="F114" s="4" t="s">
        <v>88</v>
      </c>
      <c r="G114" s="14">
        <f>1010.6+1.5</f>
        <v>1012.1</v>
      </c>
      <c r="H114" s="59">
        <v>929.6</v>
      </c>
      <c r="I114" s="51">
        <f t="shared" si="1"/>
        <v>91.848631558146437</v>
      </c>
    </row>
    <row r="115" spans="1:9" ht="38.25" x14ac:dyDescent="0.2">
      <c r="A115" s="3" t="s">
        <v>22</v>
      </c>
      <c r="B115" s="3" t="s">
        <v>138</v>
      </c>
      <c r="C115" s="3" t="s">
        <v>31</v>
      </c>
      <c r="D115" s="3" t="s">
        <v>32</v>
      </c>
      <c r="E115" s="3" t="s">
        <v>139</v>
      </c>
      <c r="F115" s="4" t="s">
        <v>140</v>
      </c>
      <c r="G115" s="14">
        <v>391.9</v>
      </c>
      <c r="H115" s="59">
        <v>389.5</v>
      </c>
      <c r="I115" s="51">
        <f t="shared" si="1"/>
        <v>99.387598877264622</v>
      </c>
    </row>
    <row r="116" spans="1:9" ht="25.5" x14ac:dyDescent="0.2">
      <c r="A116" s="3" t="s">
        <v>22</v>
      </c>
      <c r="B116" s="3" t="s">
        <v>138</v>
      </c>
      <c r="C116" s="3" t="s">
        <v>31</v>
      </c>
      <c r="D116" s="3" t="s">
        <v>32</v>
      </c>
      <c r="E116" s="3" t="s">
        <v>141</v>
      </c>
      <c r="F116" s="4" t="s">
        <v>142</v>
      </c>
      <c r="G116" s="14">
        <v>8922</v>
      </c>
      <c r="H116" s="59">
        <v>8922</v>
      </c>
      <c r="I116" s="51">
        <f t="shared" si="1"/>
        <v>100</v>
      </c>
    </row>
    <row r="117" spans="1:9" ht="25.5" x14ac:dyDescent="0.2">
      <c r="A117" s="3" t="s">
        <v>22</v>
      </c>
      <c r="B117" s="3" t="s">
        <v>138</v>
      </c>
      <c r="C117" s="3" t="s">
        <v>31</v>
      </c>
      <c r="D117" s="3" t="s">
        <v>32</v>
      </c>
      <c r="E117" s="3" t="s">
        <v>143</v>
      </c>
      <c r="F117" s="4" t="s">
        <v>144</v>
      </c>
      <c r="G117" s="14">
        <v>93.5</v>
      </c>
      <c r="H117" s="59">
        <v>93.5</v>
      </c>
      <c r="I117" s="51">
        <f t="shared" si="1"/>
        <v>100</v>
      </c>
    </row>
    <row r="118" spans="1:9" x14ac:dyDescent="0.2">
      <c r="A118" s="6"/>
      <c r="B118" s="6"/>
      <c r="C118" s="6"/>
      <c r="D118" s="6"/>
      <c r="E118" s="6"/>
      <c r="F118" s="7"/>
      <c r="G118" s="23"/>
      <c r="H118" s="36"/>
      <c r="I118" s="51"/>
    </row>
    <row r="119" spans="1:9" x14ac:dyDescent="0.2">
      <c r="A119" s="104" t="s">
        <v>146</v>
      </c>
      <c r="B119" s="105"/>
      <c r="C119" s="105"/>
      <c r="D119" s="105"/>
      <c r="E119" s="105"/>
      <c r="F119" s="106"/>
      <c r="G119" s="24">
        <f>SUM(G120)</f>
        <v>6769.2</v>
      </c>
      <c r="H119" s="38">
        <f>SUM(H120)</f>
        <v>6769.2</v>
      </c>
      <c r="I119" s="55">
        <f t="shared" si="1"/>
        <v>100</v>
      </c>
    </row>
    <row r="120" spans="1:9" ht="53.25" customHeight="1" x14ac:dyDescent="0.2">
      <c r="A120" s="19"/>
      <c r="B120" s="129" t="s">
        <v>151</v>
      </c>
      <c r="C120" s="119"/>
      <c r="D120" s="119"/>
      <c r="E120" s="119"/>
      <c r="F120" s="120"/>
      <c r="G120" s="22">
        <f>SUM(G121:G136)</f>
        <v>6769.2</v>
      </c>
      <c r="H120" s="33">
        <f>SUM(H121:H136)</f>
        <v>6769.2</v>
      </c>
      <c r="I120" s="51">
        <f t="shared" si="1"/>
        <v>100</v>
      </c>
    </row>
    <row r="121" spans="1:9" x14ac:dyDescent="0.2">
      <c r="A121" s="3" t="s">
        <v>147</v>
      </c>
      <c r="B121" s="3" t="s">
        <v>148</v>
      </c>
      <c r="C121" s="3" t="s">
        <v>3</v>
      </c>
      <c r="D121" s="3" t="s">
        <v>4</v>
      </c>
      <c r="E121" s="3" t="s">
        <v>5</v>
      </c>
      <c r="F121" s="66" t="s">
        <v>6</v>
      </c>
      <c r="G121" s="14">
        <v>3147.9</v>
      </c>
      <c r="H121" s="14">
        <v>3147.9</v>
      </c>
      <c r="I121" s="51">
        <f t="shared" si="1"/>
        <v>100</v>
      </c>
    </row>
    <row r="122" spans="1:9" x14ac:dyDescent="0.2">
      <c r="A122" s="3" t="s">
        <v>147</v>
      </c>
      <c r="B122" s="3" t="s">
        <v>148</v>
      </c>
      <c r="C122" s="3" t="s">
        <v>3</v>
      </c>
      <c r="D122" s="3" t="s">
        <v>7</v>
      </c>
      <c r="E122" s="3" t="s">
        <v>8</v>
      </c>
      <c r="F122" s="66" t="s">
        <v>9</v>
      </c>
      <c r="G122" s="14">
        <v>38.6</v>
      </c>
      <c r="H122" s="14">
        <v>38.6</v>
      </c>
      <c r="I122" s="51">
        <f t="shared" ref="I122:I201" si="2">SUM(H122/G122*100)</f>
        <v>100</v>
      </c>
    </row>
    <row r="123" spans="1:9" x14ac:dyDescent="0.2">
      <c r="A123" s="3" t="s">
        <v>147</v>
      </c>
      <c r="B123" s="3" t="s">
        <v>148</v>
      </c>
      <c r="C123" s="3" t="s">
        <v>3</v>
      </c>
      <c r="D123" s="3" t="s">
        <v>7</v>
      </c>
      <c r="E123" s="3" t="s">
        <v>13</v>
      </c>
      <c r="F123" s="66" t="s">
        <v>14</v>
      </c>
      <c r="G123" s="14">
        <f>0.8+2.7</f>
        <v>3.5</v>
      </c>
      <c r="H123" s="14">
        <f>0.8+2.7</f>
        <v>3.5</v>
      </c>
      <c r="I123" s="51">
        <f t="shared" si="2"/>
        <v>100</v>
      </c>
    </row>
    <row r="124" spans="1:9" x14ac:dyDescent="0.2">
      <c r="A124" s="3" t="s">
        <v>147</v>
      </c>
      <c r="B124" s="3" t="s">
        <v>148</v>
      </c>
      <c r="C124" s="3" t="s">
        <v>3</v>
      </c>
      <c r="D124" s="3" t="s">
        <v>17</v>
      </c>
      <c r="E124" s="3" t="s">
        <v>5</v>
      </c>
      <c r="F124" s="66" t="s">
        <v>18</v>
      </c>
      <c r="G124" s="14">
        <v>940.9</v>
      </c>
      <c r="H124" s="14">
        <v>940.9</v>
      </c>
      <c r="I124" s="51">
        <f t="shared" si="2"/>
        <v>100</v>
      </c>
    </row>
    <row r="125" spans="1:9" x14ac:dyDescent="0.2">
      <c r="A125" s="3" t="s">
        <v>147</v>
      </c>
      <c r="B125" s="3" t="s">
        <v>148</v>
      </c>
      <c r="C125" s="3" t="s">
        <v>19</v>
      </c>
      <c r="D125" s="3" t="s">
        <v>39</v>
      </c>
      <c r="E125" s="3" t="s">
        <v>5</v>
      </c>
      <c r="F125" s="66" t="s">
        <v>89</v>
      </c>
      <c r="G125" s="14">
        <v>186.4</v>
      </c>
      <c r="H125" s="14">
        <v>186.4</v>
      </c>
      <c r="I125" s="51">
        <f t="shared" si="2"/>
        <v>100</v>
      </c>
    </row>
    <row r="126" spans="1:9" ht="25.5" x14ac:dyDescent="0.2">
      <c r="A126" s="3" t="s">
        <v>147</v>
      </c>
      <c r="B126" s="3" t="s">
        <v>148</v>
      </c>
      <c r="C126" s="3" t="s">
        <v>19</v>
      </c>
      <c r="D126" s="3" t="s">
        <v>53</v>
      </c>
      <c r="E126" s="3" t="s">
        <v>54</v>
      </c>
      <c r="F126" s="66" t="s">
        <v>55</v>
      </c>
      <c r="G126" s="14">
        <v>258.2</v>
      </c>
      <c r="H126" s="14">
        <v>258.2</v>
      </c>
      <c r="I126" s="51">
        <f t="shared" si="2"/>
        <v>100</v>
      </c>
    </row>
    <row r="127" spans="1:9" ht="25.5" x14ac:dyDescent="0.2">
      <c r="A127" s="3" t="s">
        <v>147</v>
      </c>
      <c r="B127" s="3" t="s">
        <v>148</v>
      </c>
      <c r="C127" s="3" t="s">
        <v>19</v>
      </c>
      <c r="D127" s="3" t="s">
        <v>53</v>
      </c>
      <c r="E127" s="3" t="s">
        <v>56</v>
      </c>
      <c r="F127" s="66" t="s">
        <v>57</v>
      </c>
      <c r="G127" s="14">
        <v>80.8</v>
      </c>
      <c r="H127" s="14">
        <v>80.8</v>
      </c>
      <c r="I127" s="51">
        <f t="shared" si="2"/>
        <v>100</v>
      </c>
    </row>
    <row r="128" spans="1:9" x14ac:dyDescent="0.2">
      <c r="A128" s="3" t="s">
        <v>147</v>
      </c>
      <c r="B128" s="3" t="s">
        <v>148</v>
      </c>
      <c r="C128" s="3" t="s">
        <v>19</v>
      </c>
      <c r="D128" s="3" t="s">
        <v>53</v>
      </c>
      <c r="E128" s="3" t="s">
        <v>58</v>
      </c>
      <c r="F128" s="66" t="s">
        <v>59</v>
      </c>
      <c r="G128" s="14">
        <v>7.6</v>
      </c>
      <c r="H128" s="14">
        <v>7.6</v>
      </c>
      <c r="I128" s="51">
        <f t="shared" si="2"/>
        <v>100</v>
      </c>
    </row>
    <row r="129" spans="1:9" ht="25.5" x14ac:dyDescent="0.2">
      <c r="A129" s="3" t="s">
        <v>147</v>
      </c>
      <c r="B129" s="3" t="s">
        <v>148</v>
      </c>
      <c r="C129" s="3" t="s">
        <v>19</v>
      </c>
      <c r="D129" s="3" t="s">
        <v>23</v>
      </c>
      <c r="E129" s="3" t="s">
        <v>36</v>
      </c>
      <c r="F129" s="66" t="s">
        <v>37</v>
      </c>
      <c r="G129" s="14">
        <v>104.4</v>
      </c>
      <c r="H129" s="14">
        <v>104.4</v>
      </c>
      <c r="I129" s="51">
        <f t="shared" si="2"/>
        <v>100</v>
      </c>
    </row>
    <row r="130" spans="1:9" x14ac:dyDescent="0.2">
      <c r="A130" s="3" t="s">
        <v>147</v>
      </c>
      <c r="B130" s="3" t="s">
        <v>148</v>
      </c>
      <c r="C130" s="3" t="s">
        <v>19</v>
      </c>
      <c r="D130" s="3" t="s">
        <v>23</v>
      </c>
      <c r="E130" s="3" t="s">
        <v>62</v>
      </c>
      <c r="F130" s="66" t="s">
        <v>63</v>
      </c>
      <c r="G130" s="14">
        <v>33.6</v>
      </c>
      <c r="H130" s="14">
        <v>33.6</v>
      </c>
      <c r="I130" s="51">
        <f t="shared" si="2"/>
        <v>100</v>
      </c>
    </row>
    <row r="131" spans="1:9" x14ac:dyDescent="0.2">
      <c r="A131" s="3" t="s">
        <v>147</v>
      </c>
      <c r="B131" s="3" t="s">
        <v>148</v>
      </c>
      <c r="C131" s="3" t="s">
        <v>19</v>
      </c>
      <c r="D131" s="3" t="s">
        <v>23</v>
      </c>
      <c r="E131" s="3" t="s">
        <v>64</v>
      </c>
      <c r="F131" s="66" t="s">
        <v>65</v>
      </c>
      <c r="G131" s="14">
        <v>69.599999999999994</v>
      </c>
      <c r="H131" s="14">
        <v>69.599999999999994</v>
      </c>
      <c r="I131" s="51">
        <f t="shared" si="2"/>
        <v>100</v>
      </c>
    </row>
    <row r="132" spans="1:9" x14ac:dyDescent="0.2">
      <c r="A132" s="3" t="s">
        <v>147</v>
      </c>
      <c r="B132" s="3" t="s">
        <v>148</v>
      </c>
      <c r="C132" s="3" t="s">
        <v>19</v>
      </c>
      <c r="D132" s="3" t="s">
        <v>20</v>
      </c>
      <c r="E132" s="3" t="s">
        <v>66</v>
      </c>
      <c r="F132" s="66" t="s">
        <v>67</v>
      </c>
      <c r="G132" s="14">
        <v>99.6</v>
      </c>
      <c r="H132" s="14">
        <v>99.6</v>
      </c>
      <c r="I132" s="51">
        <f t="shared" si="2"/>
        <v>100</v>
      </c>
    </row>
    <row r="133" spans="1:9" x14ac:dyDescent="0.2">
      <c r="A133" s="3" t="s">
        <v>147</v>
      </c>
      <c r="B133" s="3" t="s">
        <v>148</v>
      </c>
      <c r="C133" s="3" t="s">
        <v>19</v>
      </c>
      <c r="D133" s="3" t="s">
        <v>20</v>
      </c>
      <c r="E133" s="3" t="s">
        <v>8</v>
      </c>
      <c r="F133" s="66" t="s">
        <v>9</v>
      </c>
      <c r="G133" s="14">
        <v>938.5</v>
      </c>
      <c r="H133" s="14">
        <v>938.5</v>
      </c>
      <c r="I133" s="51">
        <f t="shared" si="2"/>
        <v>100</v>
      </c>
    </row>
    <row r="134" spans="1:9" x14ac:dyDescent="0.2">
      <c r="A134" s="3" t="s">
        <v>147</v>
      </c>
      <c r="B134" s="3" t="s">
        <v>148</v>
      </c>
      <c r="C134" s="3" t="s">
        <v>19</v>
      </c>
      <c r="D134" s="3" t="s">
        <v>40</v>
      </c>
      <c r="E134" s="3" t="s">
        <v>41</v>
      </c>
      <c r="F134" s="66" t="s">
        <v>90</v>
      </c>
      <c r="G134" s="14">
        <v>510.2</v>
      </c>
      <c r="H134" s="14">
        <v>510.2</v>
      </c>
      <c r="I134" s="51">
        <f t="shared" si="2"/>
        <v>100</v>
      </c>
    </row>
    <row r="135" spans="1:9" ht="25.5" x14ac:dyDescent="0.2">
      <c r="A135" s="3" t="s">
        <v>147</v>
      </c>
      <c r="B135" s="3" t="s">
        <v>148</v>
      </c>
      <c r="C135" s="3" t="s">
        <v>19</v>
      </c>
      <c r="D135" s="3" t="s">
        <v>27</v>
      </c>
      <c r="E135" s="3" t="s">
        <v>29</v>
      </c>
      <c r="F135" s="66" t="s">
        <v>30</v>
      </c>
      <c r="G135" s="14">
        <v>268.89999999999998</v>
      </c>
      <c r="H135" s="14">
        <v>268.89999999999998</v>
      </c>
      <c r="I135" s="51">
        <f t="shared" si="2"/>
        <v>100</v>
      </c>
    </row>
    <row r="136" spans="1:9" x14ac:dyDescent="0.2">
      <c r="A136" s="3" t="s">
        <v>147</v>
      </c>
      <c r="B136" s="3" t="s">
        <v>148</v>
      </c>
      <c r="C136" s="3" t="s">
        <v>31</v>
      </c>
      <c r="D136" s="3" t="s">
        <v>32</v>
      </c>
      <c r="E136" s="3" t="s">
        <v>79</v>
      </c>
      <c r="F136" s="66" t="s">
        <v>80</v>
      </c>
      <c r="G136" s="14">
        <v>80.5</v>
      </c>
      <c r="H136" s="14">
        <v>80.5</v>
      </c>
      <c r="I136" s="51">
        <f t="shared" si="2"/>
        <v>100</v>
      </c>
    </row>
    <row r="137" spans="1:9" x14ac:dyDescent="0.2">
      <c r="A137" s="6"/>
      <c r="B137" s="6"/>
      <c r="C137" s="6"/>
      <c r="D137" s="6"/>
      <c r="E137" s="6"/>
      <c r="F137" s="7"/>
      <c r="G137" s="25"/>
      <c r="H137" s="40"/>
      <c r="I137" s="51"/>
    </row>
    <row r="138" spans="1:9" x14ac:dyDescent="0.2">
      <c r="A138" s="104" t="s">
        <v>152</v>
      </c>
      <c r="B138" s="105"/>
      <c r="C138" s="105"/>
      <c r="D138" s="105"/>
      <c r="E138" s="105"/>
      <c r="F138" s="106"/>
      <c r="G138" s="26">
        <f>SUM(G146)+G139+G150</f>
        <v>14634</v>
      </c>
      <c r="H138" s="26">
        <f>SUM(H146)+H139+H150</f>
        <v>14534</v>
      </c>
      <c r="I138" s="55">
        <f t="shared" si="2"/>
        <v>99.316659833264993</v>
      </c>
    </row>
    <row r="139" spans="1:9" ht="33.75" customHeight="1" x14ac:dyDescent="0.2">
      <c r="A139" s="21"/>
      <c r="B139" s="130" t="s">
        <v>164</v>
      </c>
      <c r="C139" s="93"/>
      <c r="D139" s="93"/>
      <c r="E139" s="93"/>
      <c r="F139" s="94"/>
      <c r="G139" s="27">
        <f>SUM(G140+G143)</f>
        <v>13564</v>
      </c>
      <c r="H139" s="41">
        <f>SUM(H140+H143)</f>
        <v>13564</v>
      </c>
      <c r="I139" s="51">
        <f t="shared" si="2"/>
        <v>100</v>
      </c>
    </row>
    <row r="140" spans="1:9" ht="52.5" customHeight="1" x14ac:dyDescent="0.2">
      <c r="A140" s="20"/>
      <c r="B140" s="3" t="s">
        <v>168</v>
      </c>
      <c r="C140" s="133" t="s">
        <v>165</v>
      </c>
      <c r="D140" s="134"/>
      <c r="E140" s="134"/>
      <c r="F140" s="134"/>
      <c r="G140" s="28">
        <f>SUM(G141:G142)</f>
        <v>12054</v>
      </c>
      <c r="H140" s="28">
        <f>SUM(H141:H142)</f>
        <v>12054</v>
      </c>
      <c r="I140" s="51">
        <f t="shared" si="2"/>
        <v>100</v>
      </c>
    </row>
    <row r="141" spans="1:9" ht="38.25" x14ac:dyDescent="0.2">
      <c r="A141" s="3" t="s">
        <v>153</v>
      </c>
      <c r="B141" s="3" t="s">
        <v>169</v>
      </c>
      <c r="C141" s="3" t="s">
        <v>31</v>
      </c>
      <c r="D141" s="3" t="s">
        <v>170</v>
      </c>
      <c r="E141" s="3" t="s">
        <v>5</v>
      </c>
      <c r="F141" s="66" t="s">
        <v>175</v>
      </c>
      <c r="G141" s="31">
        <v>1500</v>
      </c>
      <c r="H141" s="31">
        <v>1500</v>
      </c>
      <c r="I141" s="51">
        <f t="shared" si="2"/>
        <v>100</v>
      </c>
    </row>
    <row r="142" spans="1:9" ht="51" customHeight="1" x14ac:dyDescent="0.2">
      <c r="A142" s="3" t="s">
        <v>153</v>
      </c>
      <c r="B142" s="64" t="s">
        <v>228</v>
      </c>
      <c r="C142" s="3" t="s">
        <v>31</v>
      </c>
      <c r="D142" s="3" t="s">
        <v>170</v>
      </c>
      <c r="E142" s="3" t="s">
        <v>5</v>
      </c>
      <c r="F142" s="66" t="s">
        <v>229</v>
      </c>
      <c r="G142" s="31">
        <v>10554</v>
      </c>
      <c r="H142" s="31">
        <v>10554</v>
      </c>
      <c r="I142" s="51">
        <f t="shared" si="2"/>
        <v>100</v>
      </c>
    </row>
    <row r="143" spans="1:9" ht="30" customHeight="1" x14ac:dyDescent="0.2">
      <c r="A143" s="20"/>
      <c r="B143" s="3" t="s">
        <v>167</v>
      </c>
      <c r="C143" s="133" t="s">
        <v>166</v>
      </c>
      <c r="D143" s="134"/>
      <c r="E143" s="134"/>
      <c r="F143" s="134"/>
      <c r="G143" s="28">
        <f>SUM(G144:G145)</f>
        <v>1510</v>
      </c>
      <c r="H143" s="42">
        <f>SUM(H144:H145)</f>
        <v>1510</v>
      </c>
      <c r="I143" s="51">
        <f t="shared" si="2"/>
        <v>100</v>
      </c>
    </row>
    <row r="144" spans="1:9" ht="55.5" customHeight="1" x14ac:dyDescent="0.2">
      <c r="A144" s="3" t="s">
        <v>153</v>
      </c>
      <c r="B144" s="3" t="s">
        <v>172</v>
      </c>
      <c r="C144" s="3" t="s">
        <v>127</v>
      </c>
      <c r="D144" s="3" t="s">
        <v>170</v>
      </c>
      <c r="E144" s="3" t="s">
        <v>5</v>
      </c>
      <c r="F144" s="15" t="s">
        <v>171</v>
      </c>
      <c r="G144" s="31">
        <v>1500</v>
      </c>
      <c r="H144" s="39">
        <v>1500</v>
      </c>
      <c r="I144" s="51">
        <f t="shared" si="2"/>
        <v>100</v>
      </c>
    </row>
    <row r="145" spans="1:9" ht="76.5" x14ac:dyDescent="0.2">
      <c r="A145" s="3" t="s">
        <v>153</v>
      </c>
      <c r="B145" s="3" t="s">
        <v>173</v>
      </c>
      <c r="C145" s="3" t="s">
        <v>127</v>
      </c>
      <c r="D145" s="3" t="s">
        <v>170</v>
      </c>
      <c r="E145" s="3" t="s">
        <v>5</v>
      </c>
      <c r="F145" s="15" t="s">
        <v>174</v>
      </c>
      <c r="G145" s="31">
        <v>10</v>
      </c>
      <c r="H145" s="39">
        <v>10</v>
      </c>
      <c r="I145" s="51">
        <f t="shared" si="2"/>
        <v>100</v>
      </c>
    </row>
    <row r="146" spans="1:9" ht="40.5" customHeight="1" x14ac:dyDescent="0.2">
      <c r="A146" s="6"/>
      <c r="B146" s="86" t="s">
        <v>100</v>
      </c>
      <c r="C146" s="93"/>
      <c r="D146" s="93"/>
      <c r="E146" s="93"/>
      <c r="F146" s="94"/>
      <c r="G146" s="29">
        <f>SUM(G147)</f>
        <v>270</v>
      </c>
      <c r="H146" s="43">
        <f>SUM(H147)</f>
        <v>170</v>
      </c>
      <c r="I146" s="67">
        <f t="shared" si="2"/>
        <v>62.962962962962962</v>
      </c>
    </row>
    <row r="147" spans="1:9" ht="50.25" customHeight="1" x14ac:dyDescent="0.2">
      <c r="A147" s="6"/>
      <c r="B147" s="3" t="s">
        <v>154</v>
      </c>
      <c r="C147" s="115" t="s">
        <v>155</v>
      </c>
      <c r="D147" s="116"/>
      <c r="E147" s="116"/>
      <c r="F147" s="117"/>
      <c r="G147" s="23">
        <f>SUM(G148)</f>
        <v>270</v>
      </c>
      <c r="H147" s="23">
        <f>SUM(H148)</f>
        <v>170</v>
      </c>
      <c r="I147" s="51">
        <f t="shared" si="2"/>
        <v>62.962962962962962</v>
      </c>
    </row>
    <row r="148" spans="1:9" x14ac:dyDescent="0.2">
      <c r="A148" s="3" t="s">
        <v>153</v>
      </c>
      <c r="B148" s="3" t="s">
        <v>154</v>
      </c>
      <c r="C148" s="3" t="s">
        <v>19</v>
      </c>
      <c r="D148" s="3" t="s">
        <v>20</v>
      </c>
      <c r="E148" s="3" t="s">
        <v>8</v>
      </c>
      <c r="F148" s="4" t="s">
        <v>9</v>
      </c>
      <c r="G148" s="14">
        <v>270</v>
      </c>
      <c r="H148" s="34">
        <v>170</v>
      </c>
      <c r="I148" s="51">
        <f t="shared" si="2"/>
        <v>62.962962962962962</v>
      </c>
    </row>
    <row r="149" spans="1:9" x14ac:dyDescent="0.2">
      <c r="A149" s="3"/>
      <c r="B149" s="3"/>
      <c r="C149" s="3"/>
      <c r="D149" s="3"/>
      <c r="E149" s="3"/>
      <c r="F149" s="57"/>
      <c r="G149" s="14"/>
      <c r="H149" s="34"/>
      <c r="I149" s="51"/>
    </row>
    <row r="150" spans="1:9" x14ac:dyDescent="0.2">
      <c r="A150" s="3"/>
      <c r="B150" s="3" t="s">
        <v>135</v>
      </c>
      <c r="C150" s="12" t="s">
        <v>132</v>
      </c>
      <c r="D150" s="3"/>
      <c r="E150" s="3"/>
      <c r="F150" s="57"/>
      <c r="G150" s="9">
        <f>SUM(G151)</f>
        <v>800</v>
      </c>
      <c r="H150" s="9">
        <f>SUM(H151)</f>
        <v>800</v>
      </c>
      <c r="I150" s="51"/>
    </row>
    <row r="151" spans="1:9" ht="89.25" x14ac:dyDescent="0.2">
      <c r="A151" s="3"/>
      <c r="B151" s="65" t="s">
        <v>231</v>
      </c>
      <c r="C151" s="3" t="s">
        <v>127</v>
      </c>
      <c r="D151" s="3"/>
      <c r="E151" s="3"/>
      <c r="F151" s="63" t="s">
        <v>230</v>
      </c>
      <c r="G151" s="14">
        <v>800</v>
      </c>
      <c r="H151" s="34">
        <v>800</v>
      </c>
      <c r="I151" s="51">
        <f t="shared" si="2"/>
        <v>100</v>
      </c>
    </row>
    <row r="152" spans="1:9" x14ac:dyDescent="0.2">
      <c r="A152" s="6"/>
      <c r="B152" s="6"/>
      <c r="C152" s="6"/>
      <c r="D152" s="6"/>
      <c r="E152" s="6"/>
      <c r="F152" s="7"/>
      <c r="G152" s="23"/>
      <c r="H152" s="36"/>
      <c r="I152" s="51"/>
    </row>
    <row r="153" spans="1:9" x14ac:dyDescent="0.2">
      <c r="A153" s="104" t="s">
        <v>156</v>
      </c>
      <c r="B153" s="105"/>
      <c r="C153" s="105"/>
      <c r="D153" s="105"/>
      <c r="E153" s="105"/>
      <c r="F153" s="106"/>
      <c r="G153" s="24">
        <f>SUM(G154+G158)+G160+G164</f>
        <v>67840</v>
      </c>
      <c r="H153" s="24">
        <f>SUM(H154+H158)+H160+H164</f>
        <v>60816.4</v>
      </c>
      <c r="I153" s="55">
        <f t="shared" si="2"/>
        <v>89.64681603773586</v>
      </c>
    </row>
    <row r="154" spans="1:9" ht="55.5" customHeight="1" x14ac:dyDescent="0.2">
      <c r="A154" s="6"/>
      <c r="B154" s="107" t="s">
        <v>157</v>
      </c>
      <c r="C154" s="131"/>
      <c r="D154" s="131"/>
      <c r="E154" s="131"/>
      <c r="F154" s="132"/>
      <c r="G154" s="22">
        <f>SUM(G155)</f>
        <v>29011.3</v>
      </c>
      <c r="H154" s="58">
        <f>SUM(H155)</f>
        <v>27096.1</v>
      </c>
      <c r="I154" s="51">
        <f t="shared" si="2"/>
        <v>93.398434403146354</v>
      </c>
    </row>
    <row r="155" spans="1:9" ht="42.75" customHeight="1" x14ac:dyDescent="0.2">
      <c r="A155" s="6"/>
      <c r="B155" s="3" t="s">
        <v>183</v>
      </c>
      <c r="C155" s="115" t="s">
        <v>159</v>
      </c>
      <c r="D155" s="116"/>
      <c r="E155" s="116"/>
      <c r="F155" s="117"/>
      <c r="G155" s="23">
        <f>SUM(G156)</f>
        <v>29011.3</v>
      </c>
      <c r="H155" s="23">
        <f>SUM(H156)</f>
        <v>27096.1</v>
      </c>
      <c r="I155" s="51">
        <f t="shared" si="2"/>
        <v>93.398434403146354</v>
      </c>
    </row>
    <row r="156" spans="1:9" x14ac:dyDescent="0.2">
      <c r="A156" s="3" t="s">
        <v>160</v>
      </c>
      <c r="B156" s="3" t="s">
        <v>161</v>
      </c>
      <c r="C156" s="3" t="s">
        <v>162</v>
      </c>
      <c r="D156" s="3" t="s">
        <v>40</v>
      </c>
      <c r="E156" s="3" t="s">
        <v>5</v>
      </c>
      <c r="F156" s="48" t="s">
        <v>211</v>
      </c>
      <c r="G156" s="14">
        <v>29011.3</v>
      </c>
      <c r="H156" s="34">
        <v>27096.1</v>
      </c>
      <c r="I156" s="51">
        <f t="shared" si="2"/>
        <v>93.398434403146354</v>
      </c>
    </row>
    <row r="157" spans="1:9" x14ac:dyDescent="0.2">
      <c r="A157" s="6"/>
      <c r="B157" s="6"/>
      <c r="C157" s="6"/>
      <c r="D157" s="6"/>
      <c r="E157" s="6"/>
      <c r="F157" s="7"/>
      <c r="G157" s="23"/>
      <c r="H157" s="36"/>
      <c r="I157" s="51"/>
    </row>
    <row r="158" spans="1:9" ht="37.5" customHeight="1" x14ac:dyDescent="0.2">
      <c r="A158" s="6"/>
      <c r="B158" s="86" t="s">
        <v>158</v>
      </c>
      <c r="C158" s="87"/>
      <c r="D158" s="87"/>
      <c r="E158" s="87"/>
      <c r="F158" s="88"/>
      <c r="G158" s="22">
        <f>SUM(G159)</f>
        <v>35383.5</v>
      </c>
      <c r="H158" s="33">
        <f>SUM(H159)</f>
        <v>31732.5</v>
      </c>
      <c r="I158" s="51">
        <f t="shared" si="2"/>
        <v>89.681631268811728</v>
      </c>
    </row>
    <row r="159" spans="1:9" x14ac:dyDescent="0.2">
      <c r="A159" s="3" t="s">
        <v>160</v>
      </c>
      <c r="B159" s="3" t="s">
        <v>163</v>
      </c>
      <c r="C159" s="3" t="s">
        <v>162</v>
      </c>
      <c r="D159" s="3" t="s">
        <v>40</v>
      </c>
      <c r="E159" s="3" t="s">
        <v>5</v>
      </c>
      <c r="F159" s="48" t="s">
        <v>211</v>
      </c>
      <c r="G159" s="84">
        <v>35383.5</v>
      </c>
      <c r="H159" s="34">
        <v>31732.5</v>
      </c>
      <c r="I159" s="51">
        <f t="shared" si="2"/>
        <v>89.681631268811728</v>
      </c>
    </row>
    <row r="160" spans="1:9" ht="36.75" customHeight="1" x14ac:dyDescent="0.2">
      <c r="A160" s="6"/>
      <c r="B160" s="86" t="s">
        <v>100</v>
      </c>
      <c r="C160" s="87"/>
      <c r="D160" s="87"/>
      <c r="E160" s="87"/>
      <c r="F160" s="88"/>
      <c r="G160" s="22">
        <f>SUM(G161)</f>
        <v>3332.9</v>
      </c>
      <c r="H160" s="36">
        <f>SUM(H161)</f>
        <v>1948</v>
      </c>
      <c r="I160" s="51">
        <f t="shared" si="2"/>
        <v>58.447598187764406</v>
      </c>
    </row>
    <row r="161" spans="1:9" ht="57.75" customHeight="1" x14ac:dyDescent="0.2">
      <c r="A161" s="6"/>
      <c r="B161" s="3" t="s">
        <v>102</v>
      </c>
      <c r="C161" s="123" t="s">
        <v>101</v>
      </c>
      <c r="D161" s="124"/>
      <c r="E161" s="124"/>
      <c r="F161" s="125"/>
      <c r="G161" s="23">
        <f>SUM(G162)</f>
        <v>3332.9</v>
      </c>
      <c r="H161" s="36">
        <f>SUM(H162)</f>
        <v>1948</v>
      </c>
      <c r="I161" s="51">
        <f t="shared" si="2"/>
        <v>58.447598187764406</v>
      </c>
    </row>
    <row r="162" spans="1:9" ht="51" x14ac:dyDescent="0.2">
      <c r="A162" s="3" t="s">
        <v>176</v>
      </c>
      <c r="B162" s="3" t="s">
        <v>103</v>
      </c>
      <c r="C162" s="3" t="s">
        <v>19</v>
      </c>
      <c r="D162" s="3" t="s">
        <v>40</v>
      </c>
      <c r="E162" s="3" t="s">
        <v>5</v>
      </c>
      <c r="F162" s="66" t="s">
        <v>232</v>
      </c>
      <c r="G162" s="14">
        <f>1948+1384.9</f>
        <v>3332.9</v>
      </c>
      <c r="H162" s="34">
        <v>1948</v>
      </c>
      <c r="I162" s="51">
        <f t="shared" si="2"/>
        <v>58.447598187764406</v>
      </c>
    </row>
    <row r="163" spans="1:9" x14ac:dyDescent="0.2">
      <c r="A163" s="72"/>
      <c r="B163" s="73"/>
      <c r="C163" s="73"/>
      <c r="D163" s="73"/>
      <c r="E163" s="73"/>
      <c r="F163" s="71"/>
      <c r="G163" s="14"/>
      <c r="H163" s="34"/>
      <c r="I163" s="51"/>
    </row>
    <row r="164" spans="1:9" ht="39" customHeight="1" x14ac:dyDescent="0.2">
      <c r="A164" s="6"/>
      <c r="B164" s="107" t="s">
        <v>137</v>
      </c>
      <c r="C164" s="108"/>
      <c r="D164" s="108"/>
      <c r="E164" s="108"/>
      <c r="F164" s="109"/>
      <c r="G164" s="22">
        <f>SUM(G165:G168)</f>
        <v>112.3</v>
      </c>
      <c r="H164" s="22">
        <f>SUM(H165:H168)</f>
        <v>39.799999999999997</v>
      </c>
      <c r="I164" s="51">
        <f>SUM(H164/G164*100)</f>
        <v>35.440783615316121</v>
      </c>
    </row>
    <row r="165" spans="1:9" x14ac:dyDescent="0.2">
      <c r="A165" s="3" t="s">
        <v>271</v>
      </c>
      <c r="B165" s="3" t="s">
        <v>136</v>
      </c>
      <c r="C165" s="3" t="s">
        <v>3</v>
      </c>
      <c r="D165" s="3" t="s">
        <v>4</v>
      </c>
      <c r="E165" s="3" t="s">
        <v>5</v>
      </c>
      <c r="F165" s="66" t="s">
        <v>6</v>
      </c>
      <c r="G165" s="14">
        <v>79.5</v>
      </c>
      <c r="H165" s="59">
        <v>23.8</v>
      </c>
      <c r="I165" s="51">
        <f t="shared" ref="I165:I168" si="3">SUM(H165/G165*100)</f>
        <v>29.937106918238992</v>
      </c>
    </row>
    <row r="166" spans="1:9" x14ac:dyDescent="0.2">
      <c r="A166" s="3" t="s">
        <v>271</v>
      </c>
      <c r="B166" s="3" t="s">
        <v>136</v>
      </c>
      <c r="C166" s="3" t="s">
        <v>3</v>
      </c>
      <c r="D166" s="3" t="s">
        <v>17</v>
      </c>
      <c r="E166" s="3" t="s">
        <v>5</v>
      </c>
      <c r="F166" s="66" t="s">
        <v>18</v>
      </c>
      <c r="G166" s="14">
        <v>24</v>
      </c>
      <c r="H166" s="59">
        <v>7.2</v>
      </c>
      <c r="I166" s="51">
        <f t="shared" si="3"/>
        <v>30</v>
      </c>
    </row>
    <row r="167" spans="1:9" x14ac:dyDescent="0.2">
      <c r="A167" s="3" t="s">
        <v>271</v>
      </c>
      <c r="B167" s="3" t="s">
        <v>136</v>
      </c>
      <c r="C167" s="3" t="s">
        <v>19</v>
      </c>
      <c r="D167" s="3" t="s">
        <v>39</v>
      </c>
      <c r="E167" s="3" t="s">
        <v>5</v>
      </c>
      <c r="F167" s="66" t="s">
        <v>89</v>
      </c>
      <c r="G167" s="14">
        <v>3</v>
      </c>
      <c r="H167" s="59">
        <v>3</v>
      </c>
      <c r="I167" s="51">
        <f t="shared" si="3"/>
        <v>100</v>
      </c>
    </row>
    <row r="168" spans="1:9" ht="25.5" x14ac:dyDescent="0.2">
      <c r="A168" s="3" t="s">
        <v>271</v>
      </c>
      <c r="B168" s="3" t="s">
        <v>136</v>
      </c>
      <c r="C168" s="3" t="s">
        <v>19</v>
      </c>
      <c r="D168" s="3" t="s">
        <v>27</v>
      </c>
      <c r="E168" s="3" t="s">
        <v>29</v>
      </c>
      <c r="F168" s="66" t="s">
        <v>30</v>
      </c>
      <c r="G168" s="14">
        <v>5.8</v>
      </c>
      <c r="H168" s="59">
        <v>5.8</v>
      </c>
      <c r="I168" s="51">
        <f t="shared" si="3"/>
        <v>100</v>
      </c>
    </row>
    <row r="169" spans="1:9" x14ac:dyDescent="0.2">
      <c r="A169" s="126" t="s">
        <v>222</v>
      </c>
      <c r="B169" s="127"/>
      <c r="C169" s="127"/>
      <c r="D169" s="127"/>
      <c r="E169" s="127"/>
      <c r="F169" s="128"/>
      <c r="G169" s="61">
        <f t="shared" ref="G169:H171" si="4">SUM(G170)</f>
        <v>53</v>
      </c>
      <c r="H169" s="61">
        <f t="shared" si="4"/>
        <v>53</v>
      </c>
      <c r="I169" s="55">
        <f t="shared" si="2"/>
        <v>100</v>
      </c>
    </row>
    <row r="170" spans="1:9" ht="37.5" customHeight="1" x14ac:dyDescent="0.2">
      <c r="A170" s="60"/>
      <c r="B170" s="100" t="s">
        <v>100</v>
      </c>
      <c r="C170" s="98"/>
      <c r="D170" s="98"/>
      <c r="E170" s="98"/>
      <c r="F170" s="99"/>
      <c r="G170" s="14">
        <f t="shared" si="4"/>
        <v>53</v>
      </c>
      <c r="H170" s="14">
        <f t="shared" si="4"/>
        <v>53</v>
      </c>
      <c r="I170" s="51">
        <f t="shared" si="2"/>
        <v>100</v>
      </c>
    </row>
    <row r="171" spans="1:9" ht="55.5" customHeight="1" x14ac:dyDescent="0.2">
      <c r="A171" s="60"/>
      <c r="B171" s="3" t="s">
        <v>102</v>
      </c>
      <c r="C171" s="123" t="s">
        <v>101</v>
      </c>
      <c r="D171" s="124"/>
      <c r="E171" s="124"/>
      <c r="F171" s="125"/>
      <c r="G171" s="14">
        <f t="shared" si="4"/>
        <v>53</v>
      </c>
      <c r="H171" s="14">
        <f t="shared" si="4"/>
        <v>53</v>
      </c>
      <c r="I171" s="51">
        <f t="shared" si="2"/>
        <v>100</v>
      </c>
    </row>
    <row r="172" spans="1:9" ht="16.5" customHeight="1" x14ac:dyDescent="0.2">
      <c r="A172" s="3" t="s">
        <v>223</v>
      </c>
      <c r="B172" s="3" t="s">
        <v>103</v>
      </c>
      <c r="C172" s="3" t="s">
        <v>19</v>
      </c>
      <c r="D172" s="3" t="s">
        <v>40</v>
      </c>
      <c r="E172" s="3" t="s">
        <v>5</v>
      </c>
      <c r="F172" s="57" t="s">
        <v>224</v>
      </c>
      <c r="G172" s="14">
        <v>53</v>
      </c>
      <c r="H172" s="34">
        <v>53</v>
      </c>
      <c r="I172" s="51">
        <f t="shared" si="2"/>
        <v>100</v>
      </c>
    </row>
    <row r="173" spans="1:9" x14ac:dyDescent="0.2">
      <c r="A173" s="6"/>
      <c r="B173" s="6"/>
      <c r="C173" s="6"/>
      <c r="D173" s="6"/>
      <c r="E173" s="6"/>
      <c r="F173" s="7"/>
      <c r="G173" s="23"/>
      <c r="H173" s="36"/>
      <c r="I173" s="51"/>
    </row>
    <row r="174" spans="1:9" x14ac:dyDescent="0.2">
      <c r="A174" s="104" t="s">
        <v>177</v>
      </c>
      <c r="B174" s="105"/>
      <c r="C174" s="105"/>
      <c r="D174" s="105"/>
      <c r="E174" s="105"/>
      <c r="F174" s="106"/>
      <c r="G174" s="24">
        <f>SUM(G175)+G179</f>
        <v>43238</v>
      </c>
      <c r="H174" s="24">
        <f>SUM(H175)+H179</f>
        <v>43238</v>
      </c>
      <c r="I174" s="55">
        <f t="shared" si="2"/>
        <v>100</v>
      </c>
    </row>
    <row r="175" spans="1:9" ht="39.75" customHeight="1" x14ac:dyDescent="0.2">
      <c r="A175" s="6"/>
      <c r="B175" s="86" t="s">
        <v>100</v>
      </c>
      <c r="C175" s="87"/>
      <c r="D175" s="87"/>
      <c r="E175" s="87"/>
      <c r="F175" s="88"/>
      <c r="G175" s="22">
        <f>SUM(G176)</f>
        <v>2138</v>
      </c>
      <c r="H175" s="33">
        <f>SUM(H176)</f>
        <v>2138</v>
      </c>
      <c r="I175" s="51">
        <f t="shared" si="2"/>
        <v>100</v>
      </c>
    </row>
    <row r="176" spans="1:9" ht="54.75" customHeight="1" x14ac:dyDescent="0.2">
      <c r="A176" s="6"/>
      <c r="B176" s="3" t="s">
        <v>102</v>
      </c>
      <c r="C176" s="123" t="s">
        <v>101</v>
      </c>
      <c r="D176" s="124"/>
      <c r="E176" s="124"/>
      <c r="F176" s="125"/>
      <c r="G176" s="22">
        <f>SUM(G177:G178)</f>
        <v>2138</v>
      </c>
      <c r="H176" s="33">
        <f>SUM(H177:H178)</f>
        <v>2138</v>
      </c>
      <c r="I176" s="51">
        <f t="shared" si="2"/>
        <v>100</v>
      </c>
    </row>
    <row r="177" spans="1:9" ht="25.5" x14ac:dyDescent="0.2">
      <c r="A177" s="3" t="s">
        <v>178</v>
      </c>
      <c r="B177" s="3" t="s">
        <v>179</v>
      </c>
      <c r="C177" s="3" t="s">
        <v>162</v>
      </c>
      <c r="D177" s="3" t="s">
        <v>40</v>
      </c>
      <c r="E177" s="3" t="s">
        <v>5</v>
      </c>
      <c r="F177" s="66" t="s">
        <v>215</v>
      </c>
      <c r="G177" s="14">
        <v>2000</v>
      </c>
      <c r="H177" s="36">
        <v>2000</v>
      </c>
      <c r="I177" s="51">
        <f t="shared" si="2"/>
        <v>100</v>
      </c>
    </row>
    <row r="178" spans="1:9" ht="25.5" x14ac:dyDescent="0.2">
      <c r="A178" s="3" t="s">
        <v>180</v>
      </c>
      <c r="B178" s="3" t="s">
        <v>103</v>
      </c>
      <c r="C178" s="3" t="s">
        <v>19</v>
      </c>
      <c r="D178" s="3" t="s">
        <v>40</v>
      </c>
      <c r="E178" s="3" t="s">
        <v>5</v>
      </c>
      <c r="F178" s="66" t="s">
        <v>214</v>
      </c>
      <c r="G178" s="14">
        <v>138</v>
      </c>
      <c r="H178" s="36">
        <v>138</v>
      </c>
      <c r="I178" s="51">
        <f t="shared" si="2"/>
        <v>100</v>
      </c>
    </row>
    <row r="179" spans="1:9" ht="37.5" customHeight="1" x14ac:dyDescent="0.2">
      <c r="A179" s="6"/>
      <c r="B179" s="86" t="s">
        <v>273</v>
      </c>
      <c r="C179" s="87"/>
      <c r="D179" s="87"/>
      <c r="E179" s="87"/>
      <c r="F179" s="88"/>
      <c r="G179" s="22">
        <f>SUM(G180)</f>
        <v>41100</v>
      </c>
      <c r="H179" s="33">
        <f>SUM(H180)</f>
        <v>41100</v>
      </c>
      <c r="I179" s="51">
        <f t="shared" ref="I179:I181" si="5">SUM(H179/G179*100)</f>
        <v>100</v>
      </c>
    </row>
    <row r="180" spans="1:9" ht="46.5" customHeight="1" x14ac:dyDescent="0.2">
      <c r="A180" s="3" t="s">
        <v>178</v>
      </c>
      <c r="B180" s="85" t="s">
        <v>277</v>
      </c>
      <c r="C180" s="123" t="s">
        <v>275</v>
      </c>
      <c r="D180" s="124"/>
      <c r="E180" s="124"/>
      <c r="F180" s="125"/>
      <c r="G180" s="22">
        <f>SUM(G181:G181)</f>
        <v>41100</v>
      </c>
      <c r="H180" s="33">
        <f>SUM(H181:H181)</f>
        <v>41100</v>
      </c>
      <c r="I180" s="51">
        <f t="shared" si="5"/>
        <v>100</v>
      </c>
    </row>
    <row r="181" spans="1:9" ht="63.75" x14ac:dyDescent="0.2">
      <c r="A181" s="3" t="s">
        <v>178</v>
      </c>
      <c r="B181" s="85" t="s">
        <v>274</v>
      </c>
      <c r="C181" s="3" t="s">
        <v>162</v>
      </c>
      <c r="D181" s="3" t="s">
        <v>40</v>
      </c>
      <c r="E181" s="3" t="s">
        <v>5</v>
      </c>
      <c r="F181" s="70" t="s">
        <v>276</v>
      </c>
      <c r="G181" s="14">
        <v>41100</v>
      </c>
      <c r="H181" s="36">
        <v>41100</v>
      </c>
      <c r="I181" s="51">
        <f t="shared" si="5"/>
        <v>100</v>
      </c>
    </row>
    <row r="182" spans="1:9" x14ac:dyDescent="0.2">
      <c r="A182" s="6"/>
      <c r="B182" s="6"/>
      <c r="C182" s="6"/>
      <c r="D182" s="6"/>
      <c r="E182" s="6"/>
      <c r="F182" s="7"/>
      <c r="G182" s="23"/>
      <c r="H182" s="36"/>
      <c r="I182" s="51"/>
    </row>
    <row r="183" spans="1:9" x14ac:dyDescent="0.2">
      <c r="A183" s="104" t="s">
        <v>181</v>
      </c>
      <c r="B183" s="105"/>
      <c r="C183" s="105"/>
      <c r="D183" s="105"/>
      <c r="E183" s="105"/>
      <c r="F183" s="106"/>
      <c r="G183" s="24">
        <f>SUM(G184+G187+G193+G196+G190)</f>
        <v>69693.599999999991</v>
      </c>
      <c r="H183" s="24">
        <f>SUM(H184+H187+H193+H196+H190)</f>
        <v>62749.599999999999</v>
      </c>
      <c r="I183" s="55">
        <f t="shared" si="2"/>
        <v>90.036387846229786</v>
      </c>
    </row>
    <row r="184" spans="1:9" ht="51" customHeight="1" x14ac:dyDescent="0.2">
      <c r="A184" s="6"/>
      <c r="B184" s="107" t="s">
        <v>157</v>
      </c>
      <c r="C184" s="131"/>
      <c r="D184" s="131"/>
      <c r="E184" s="131"/>
      <c r="F184" s="132"/>
      <c r="G184" s="22">
        <f>SUM(G185)</f>
        <v>469.1</v>
      </c>
      <c r="H184" s="33">
        <f>SUM(H185)</f>
        <v>469.1</v>
      </c>
      <c r="I184" s="51">
        <f t="shared" si="2"/>
        <v>100</v>
      </c>
    </row>
    <row r="185" spans="1:9" ht="36.75" customHeight="1" x14ac:dyDescent="0.2">
      <c r="A185" s="6"/>
      <c r="B185" s="3" t="s">
        <v>184</v>
      </c>
      <c r="C185" s="137" t="s">
        <v>182</v>
      </c>
      <c r="D185" s="136"/>
      <c r="E185" s="136"/>
      <c r="F185" s="136"/>
      <c r="G185" s="23">
        <f>SUM(G186)</f>
        <v>469.1</v>
      </c>
      <c r="H185" s="23">
        <f>SUM(H186)</f>
        <v>469.1</v>
      </c>
      <c r="I185" s="51">
        <f t="shared" si="2"/>
        <v>100</v>
      </c>
    </row>
    <row r="186" spans="1:9" ht="29.25" customHeight="1" x14ac:dyDescent="0.2">
      <c r="A186" s="3" t="s">
        <v>186</v>
      </c>
      <c r="B186" s="3" t="s">
        <v>187</v>
      </c>
      <c r="C186" s="3" t="s">
        <v>124</v>
      </c>
      <c r="D186" s="3" t="s">
        <v>188</v>
      </c>
      <c r="E186" s="3" t="s">
        <v>5</v>
      </c>
      <c r="F186" s="4" t="s">
        <v>216</v>
      </c>
      <c r="G186" s="14">
        <v>469.1</v>
      </c>
      <c r="H186" s="34">
        <v>469.1</v>
      </c>
      <c r="I186" s="51">
        <f t="shared" si="2"/>
        <v>100</v>
      </c>
    </row>
    <row r="187" spans="1:9" ht="40.5" customHeight="1" x14ac:dyDescent="0.2">
      <c r="A187" s="6"/>
      <c r="B187" s="97" t="s">
        <v>185</v>
      </c>
      <c r="C187" s="98"/>
      <c r="D187" s="98"/>
      <c r="E187" s="98"/>
      <c r="F187" s="99"/>
      <c r="G187" s="22">
        <f>SUM(G188)</f>
        <v>473.6</v>
      </c>
      <c r="H187" s="33">
        <f>SUM(H188)</f>
        <v>473.6</v>
      </c>
      <c r="I187" s="51">
        <f t="shared" si="2"/>
        <v>100</v>
      </c>
    </row>
    <row r="188" spans="1:9" ht="25.5" x14ac:dyDescent="0.2">
      <c r="A188" s="3" t="s">
        <v>186</v>
      </c>
      <c r="B188" s="3" t="s">
        <v>189</v>
      </c>
      <c r="C188" s="3" t="s">
        <v>124</v>
      </c>
      <c r="D188" s="3" t="s">
        <v>188</v>
      </c>
      <c r="E188" s="3" t="s">
        <v>5</v>
      </c>
      <c r="F188" s="66" t="s">
        <v>217</v>
      </c>
      <c r="G188" s="14">
        <v>473.6</v>
      </c>
      <c r="H188" s="34">
        <v>473.6</v>
      </c>
      <c r="I188" s="51">
        <f t="shared" si="2"/>
        <v>100</v>
      </c>
    </row>
    <row r="189" spans="1:9" x14ac:dyDescent="0.2">
      <c r="A189" s="3"/>
      <c r="B189" s="3"/>
      <c r="C189" s="3"/>
      <c r="D189" s="3"/>
      <c r="E189" s="3"/>
      <c r="F189" s="57"/>
      <c r="G189" s="14"/>
      <c r="H189" s="34"/>
      <c r="I189" s="51"/>
    </row>
    <row r="190" spans="1:9" ht="30" customHeight="1" x14ac:dyDescent="0.2">
      <c r="A190" s="3"/>
      <c r="B190" s="111" t="s">
        <v>225</v>
      </c>
      <c r="C190" s="119"/>
      <c r="D190" s="119"/>
      <c r="E190" s="119"/>
      <c r="F190" s="120"/>
      <c r="G190" s="9">
        <f>SUM(G191)</f>
        <v>207.9</v>
      </c>
      <c r="H190" s="9">
        <f>SUM(H191)</f>
        <v>207.9</v>
      </c>
      <c r="I190" s="51">
        <f t="shared" si="2"/>
        <v>100</v>
      </c>
    </row>
    <row r="191" spans="1:9" ht="25.5" x14ac:dyDescent="0.2">
      <c r="A191" s="3" t="s">
        <v>186</v>
      </c>
      <c r="B191" s="62" t="s">
        <v>226</v>
      </c>
      <c r="C191" s="65">
        <v>300</v>
      </c>
      <c r="D191" s="3"/>
      <c r="E191" s="3"/>
      <c r="F191" s="63" t="s">
        <v>227</v>
      </c>
      <c r="G191" s="14">
        <v>207.9</v>
      </c>
      <c r="H191" s="34">
        <v>207.9</v>
      </c>
      <c r="I191" s="51">
        <f t="shared" si="2"/>
        <v>100</v>
      </c>
    </row>
    <row r="192" spans="1:9" x14ac:dyDescent="0.2">
      <c r="A192" s="6"/>
      <c r="B192" s="6"/>
      <c r="C192" s="6"/>
      <c r="D192" s="6"/>
      <c r="E192" s="6"/>
      <c r="F192" s="7"/>
      <c r="G192" s="25"/>
      <c r="H192" s="40"/>
      <c r="I192" s="51"/>
    </row>
    <row r="193" spans="1:9" ht="40.5" customHeight="1" x14ac:dyDescent="0.2">
      <c r="A193" s="6"/>
      <c r="B193" s="97" t="s">
        <v>190</v>
      </c>
      <c r="C193" s="98"/>
      <c r="D193" s="98"/>
      <c r="E193" s="98"/>
      <c r="F193" s="99"/>
      <c r="G193" s="22">
        <f>SUM(G194)</f>
        <v>4500</v>
      </c>
      <c r="H193" s="33">
        <f>SUM(H194)</f>
        <v>0</v>
      </c>
      <c r="I193" s="51">
        <f t="shared" si="2"/>
        <v>0</v>
      </c>
    </row>
    <row r="194" spans="1:9" x14ac:dyDescent="0.2">
      <c r="A194" s="6"/>
      <c r="B194" s="10" t="s">
        <v>194</v>
      </c>
      <c r="C194" s="138" t="s">
        <v>193</v>
      </c>
      <c r="D194" s="139"/>
      <c r="E194" s="139"/>
      <c r="F194" s="139"/>
      <c r="G194" s="23">
        <f>SUM(G195)</f>
        <v>4500</v>
      </c>
      <c r="H194" s="36">
        <f>SUM(H195)</f>
        <v>0</v>
      </c>
      <c r="I194" s="51">
        <f t="shared" si="2"/>
        <v>0</v>
      </c>
    </row>
    <row r="195" spans="1:9" ht="25.5" x14ac:dyDescent="0.2">
      <c r="A195" s="3" t="s">
        <v>195</v>
      </c>
      <c r="B195" s="3" t="s">
        <v>196</v>
      </c>
      <c r="C195" s="3" t="s">
        <v>162</v>
      </c>
      <c r="D195" s="3" t="s">
        <v>40</v>
      </c>
      <c r="E195" s="3" t="s">
        <v>5</v>
      </c>
      <c r="F195" s="15" t="s">
        <v>209</v>
      </c>
      <c r="G195" s="14">
        <v>4500</v>
      </c>
      <c r="H195" s="34">
        <v>0</v>
      </c>
      <c r="I195" s="51">
        <f t="shared" si="2"/>
        <v>0</v>
      </c>
    </row>
    <row r="196" spans="1:9" ht="44.25" customHeight="1" x14ac:dyDescent="0.2">
      <c r="A196" s="6"/>
      <c r="B196" s="101" t="s">
        <v>191</v>
      </c>
      <c r="C196" s="98"/>
      <c r="D196" s="98"/>
      <c r="E196" s="98"/>
      <c r="F196" s="99"/>
      <c r="G196" s="22">
        <f>SUM(G199)+G197</f>
        <v>64043</v>
      </c>
      <c r="H196" s="33">
        <f>SUM(H199)+H197</f>
        <v>61599</v>
      </c>
      <c r="I196" s="51">
        <f t="shared" si="2"/>
        <v>96.183813999968777</v>
      </c>
    </row>
    <row r="197" spans="1:9" ht="91.5" customHeight="1" x14ac:dyDescent="0.2">
      <c r="A197" s="6"/>
      <c r="B197" s="3" t="s">
        <v>202</v>
      </c>
      <c r="C197" s="135" t="s">
        <v>203</v>
      </c>
      <c r="D197" s="136"/>
      <c r="E197" s="136"/>
      <c r="F197" s="136"/>
      <c r="G197" s="23">
        <f>SUM(G198)</f>
        <v>3582.6</v>
      </c>
      <c r="H197" s="36">
        <f>SUM(H198)</f>
        <v>3582.5</v>
      </c>
      <c r="I197" s="51">
        <f t="shared" si="2"/>
        <v>99.99720873108916</v>
      </c>
    </row>
    <row r="198" spans="1:9" x14ac:dyDescent="0.2">
      <c r="A198" s="3" t="s">
        <v>201</v>
      </c>
      <c r="B198" s="3" t="s">
        <v>202</v>
      </c>
      <c r="C198" s="3" t="s">
        <v>162</v>
      </c>
      <c r="D198" s="3" t="s">
        <v>40</v>
      </c>
      <c r="E198" s="3" t="s">
        <v>5</v>
      </c>
      <c r="F198" s="4" t="s">
        <v>200</v>
      </c>
      <c r="G198" s="14">
        <v>3582.6</v>
      </c>
      <c r="H198" s="34">
        <v>3582.5</v>
      </c>
      <c r="I198" s="51">
        <f t="shared" si="2"/>
        <v>99.99720873108916</v>
      </c>
    </row>
    <row r="199" spans="1:9" ht="82.5" customHeight="1" x14ac:dyDescent="0.2">
      <c r="A199" s="6"/>
      <c r="B199" s="5" t="s">
        <v>197</v>
      </c>
      <c r="C199" s="123" t="s">
        <v>198</v>
      </c>
      <c r="D199" s="124"/>
      <c r="E199" s="124"/>
      <c r="F199" s="125"/>
      <c r="G199" s="23">
        <f>SUM(G200:G201)</f>
        <v>60460.4</v>
      </c>
      <c r="H199" s="23">
        <f>SUM(H200:H201)</f>
        <v>58016.5</v>
      </c>
      <c r="I199" s="51">
        <f t="shared" si="2"/>
        <v>95.957850096922954</v>
      </c>
    </row>
    <row r="200" spans="1:9" x14ac:dyDescent="0.2">
      <c r="A200" s="3" t="s">
        <v>195</v>
      </c>
      <c r="B200" s="3" t="s">
        <v>199</v>
      </c>
      <c r="C200" s="3" t="s">
        <v>162</v>
      </c>
      <c r="D200" s="3" t="s">
        <v>40</v>
      </c>
      <c r="E200" s="3" t="s">
        <v>5</v>
      </c>
      <c r="F200" s="4" t="s">
        <v>200</v>
      </c>
      <c r="G200" s="14">
        <f>37214.3</f>
        <v>37214.300000000003</v>
      </c>
      <c r="H200" s="34">
        <v>37214.300000000003</v>
      </c>
      <c r="I200" s="51">
        <f t="shared" si="2"/>
        <v>100</v>
      </c>
    </row>
    <row r="201" spans="1:9" x14ac:dyDescent="0.2">
      <c r="A201" s="3" t="s">
        <v>195</v>
      </c>
      <c r="B201" s="3" t="s">
        <v>207</v>
      </c>
      <c r="C201" s="3" t="s">
        <v>162</v>
      </c>
      <c r="D201" s="3" t="s">
        <v>40</v>
      </c>
      <c r="E201" s="3" t="s">
        <v>5</v>
      </c>
      <c r="F201" s="4" t="s">
        <v>200</v>
      </c>
      <c r="G201" s="31">
        <v>23246.1</v>
      </c>
      <c r="H201" s="39">
        <v>20802.2</v>
      </c>
      <c r="I201" s="51">
        <f t="shared" si="2"/>
        <v>89.486838652505156</v>
      </c>
    </row>
    <row r="202" spans="1:9" x14ac:dyDescent="0.2">
      <c r="A202" s="6"/>
      <c r="B202" s="6"/>
      <c r="C202" s="6"/>
      <c r="D202" s="6"/>
      <c r="E202" s="6"/>
      <c r="F202" s="7"/>
      <c r="G202" s="25"/>
      <c r="H202" s="40"/>
      <c r="I202" s="51"/>
    </row>
    <row r="203" spans="1:9" x14ac:dyDescent="0.2">
      <c r="A203" s="46" t="s">
        <v>208</v>
      </c>
      <c r="B203" s="46"/>
      <c r="C203" s="46"/>
      <c r="D203" s="46"/>
      <c r="E203" s="46"/>
      <c r="F203" s="47"/>
      <c r="G203" s="24">
        <f>SUM(G5+G119+G138+G153+G174+G183)+G169</f>
        <v>356478.39999999997</v>
      </c>
      <c r="H203" s="24">
        <f>SUM(H5+H119+H138+H153+H174+H183)+H169</f>
        <v>340994.5</v>
      </c>
      <c r="I203" s="52">
        <f t="shared" ref="I203" si="6">SUM(H203/G203*100)</f>
        <v>95.656426869061363</v>
      </c>
    </row>
  </sheetData>
  <mergeCells count="55">
    <mergeCell ref="C199:F199"/>
    <mergeCell ref="C197:F197"/>
    <mergeCell ref="A183:F183"/>
    <mergeCell ref="C185:F185"/>
    <mergeCell ref="B184:F184"/>
    <mergeCell ref="B187:F187"/>
    <mergeCell ref="B196:F196"/>
    <mergeCell ref="C194:F194"/>
    <mergeCell ref="B193:F193"/>
    <mergeCell ref="B190:F190"/>
    <mergeCell ref="B120:F120"/>
    <mergeCell ref="B146:F146"/>
    <mergeCell ref="B139:F139"/>
    <mergeCell ref="B158:F158"/>
    <mergeCell ref="B154:F154"/>
    <mergeCell ref="C140:F140"/>
    <mergeCell ref="C143:F143"/>
    <mergeCell ref="C147:F147"/>
    <mergeCell ref="A153:F153"/>
    <mergeCell ref="C161:F161"/>
    <mergeCell ref="A169:F169"/>
    <mergeCell ref="B179:F179"/>
    <mergeCell ref="C180:F180"/>
    <mergeCell ref="C155:F155"/>
    <mergeCell ref="B170:F170"/>
    <mergeCell ref="C171:F171"/>
    <mergeCell ref="A174:F174"/>
    <mergeCell ref="C176:F176"/>
    <mergeCell ref="B175:F175"/>
    <mergeCell ref="A119:F119"/>
    <mergeCell ref="B164:F164"/>
    <mergeCell ref="B112:F112"/>
    <mergeCell ref="A138:F138"/>
    <mergeCell ref="A2:H2"/>
    <mergeCell ref="A5:F5"/>
    <mergeCell ref="A4:F4"/>
    <mergeCell ref="A3:H3"/>
    <mergeCell ref="B10:F10"/>
    <mergeCell ref="B7:F7"/>
    <mergeCell ref="B6:F6"/>
    <mergeCell ref="C107:F107"/>
    <mergeCell ref="B75:F75"/>
    <mergeCell ref="B21:F21"/>
    <mergeCell ref="B87:F87"/>
    <mergeCell ref="B160:F160"/>
    <mergeCell ref="B90:F90"/>
    <mergeCell ref="B101:F101"/>
    <mergeCell ref="C58:F58"/>
    <mergeCell ref="B28:F28"/>
    <mergeCell ref="C65:F65"/>
    <mergeCell ref="B71:F71"/>
    <mergeCell ref="B74:F74"/>
    <mergeCell ref="B39:F39"/>
    <mergeCell ref="B57:F57"/>
    <mergeCell ref="B64:F64"/>
  </mergeCells>
  <pageMargins left="0.35433070866141736" right="0.15748031496062992" top="0.39370078740157483" bottom="0.19685039370078741" header="0.51181102362204722" footer="0.51181102362204722"/>
  <pageSetup paperSize="9" fitToHeight="1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0"/>
  <sheetViews>
    <sheetView tabSelected="1" topLeftCell="A40" workbookViewId="0">
      <selection activeCell="L55" sqref="L55"/>
    </sheetView>
  </sheetViews>
  <sheetFormatPr defaultRowHeight="12.75" x14ac:dyDescent="0.2"/>
  <cols>
    <col min="1" max="1" width="8.28515625" style="1" customWidth="1"/>
    <col min="2" max="2" width="11.42578125" style="1" customWidth="1"/>
    <col min="3" max="3" width="7.28515625" style="1" customWidth="1"/>
    <col min="4" max="4" width="8.42578125" style="1" hidden="1" customWidth="1"/>
    <col min="5" max="5" width="10.7109375" style="1" hidden="1" customWidth="1"/>
    <col min="6" max="6" width="31.140625" style="2" customWidth="1"/>
    <col min="7" max="7" width="12.5703125" style="30" customWidth="1"/>
    <col min="8" max="8" width="10.85546875" style="30" customWidth="1"/>
    <col min="9" max="9" width="9.140625" style="53" customWidth="1"/>
    <col min="10" max="16384" width="9.140625" style="1"/>
  </cols>
  <sheetData>
    <row r="1" spans="1:9" x14ac:dyDescent="0.2">
      <c r="E1" s="2"/>
      <c r="G1" s="8"/>
      <c r="H1" s="83" t="s">
        <v>0</v>
      </c>
      <c r="I1" s="83"/>
    </row>
    <row r="2" spans="1:9" x14ac:dyDescent="0.2">
      <c r="A2" s="140" t="s">
        <v>242</v>
      </c>
      <c r="B2" s="140"/>
      <c r="C2" s="140"/>
      <c r="D2" s="140"/>
      <c r="E2" s="140"/>
      <c r="F2" s="140"/>
      <c r="G2" s="140"/>
      <c r="H2" s="140"/>
      <c r="I2" s="141"/>
    </row>
    <row r="3" spans="1:9" x14ac:dyDescent="0.2">
      <c r="A3" s="112"/>
      <c r="B3" s="112"/>
      <c r="C3" s="112"/>
      <c r="D3" s="112"/>
      <c r="E3" s="112"/>
      <c r="F3" s="113"/>
      <c r="G3" s="150"/>
      <c r="H3" s="150"/>
      <c r="I3" s="49"/>
    </row>
    <row r="4" spans="1:9" ht="38.25" x14ac:dyDescent="0.2">
      <c r="A4" s="111" t="s">
        <v>212</v>
      </c>
      <c r="B4" s="151"/>
      <c r="C4" s="151"/>
      <c r="D4" s="151"/>
      <c r="E4" s="151"/>
      <c r="F4" s="152"/>
      <c r="G4" s="44" t="s">
        <v>218</v>
      </c>
      <c r="H4" s="45" t="s">
        <v>1</v>
      </c>
      <c r="I4" s="50" t="s">
        <v>210</v>
      </c>
    </row>
    <row r="5" spans="1:9" ht="15.75" customHeight="1" x14ac:dyDescent="0.2">
      <c r="A5" s="147" t="s">
        <v>245</v>
      </c>
      <c r="B5" s="87"/>
      <c r="C5" s="87"/>
      <c r="D5" s="87"/>
      <c r="E5" s="87"/>
      <c r="F5" s="87"/>
      <c r="G5" s="87"/>
      <c r="H5" s="87"/>
      <c r="I5" s="88"/>
    </row>
    <row r="6" spans="1:9" ht="45.75" customHeight="1" x14ac:dyDescent="0.2">
      <c r="A6" s="6"/>
      <c r="B6" s="142" t="s">
        <v>255</v>
      </c>
      <c r="C6" s="139"/>
      <c r="D6" s="139"/>
      <c r="E6" s="139"/>
      <c r="F6" s="139"/>
      <c r="G6" s="22">
        <f>SUM(G7+G30)</f>
        <v>5838.4000000000005</v>
      </c>
      <c r="H6" s="22">
        <f>SUM(H7+H30)</f>
        <v>5781.2000000000016</v>
      </c>
      <c r="I6" s="67">
        <f t="shared" ref="I6" si="0">SUM(H6/G6*100)</f>
        <v>99.020279528638</v>
      </c>
    </row>
    <row r="7" spans="1:9" x14ac:dyDescent="0.2">
      <c r="A7" s="10" t="s">
        <v>246</v>
      </c>
      <c r="B7" s="146" t="s">
        <v>256</v>
      </c>
      <c r="C7" s="98"/>
      <c r="D7" s="98"/>
      <c r="E7" s="98"/>
      <c r="F7" s="99"/>
      <c r="G7" s="22">
        <f>SUM(G8:G29)</f>
        <v>4944.3</v>
      </c>
      <c r="H7" s="22">
        <f>SUM(H8:H29)</f>
        <v>4889.1000000000013</v>
      </c>
      <c r="I7" s="51">
        <f t="shared" ref="I7:I26" si="1">SUM(H7/G7*100)</f>
        <v>98.883562890601311</v>
      </c>
    </row>
    <row r="8" spans="1:9" x14ac:dyDescent="0.2">
      <c r="A8" s="3" t="s">
        <v>246</v>
      </c>
      <c r="B8" s="3" t="s">
        <v>247</v>
      </c>
      <c r="C8" s="3" t="s">
        <v>3</v>
      </c>
      <c r="D8" s="3" t="s">
        <v>4</v>
      </c>
      <c r="E8" s="3" t="s">
        <v>5</v>
      </c>
      <c r="F8" s="57" t="s">
        <v>6</v>
      </c>
      <c r="G8" s="23">
        <v>3189.6</v>
      </c>
      <c r="H8" s="23">
        <v>3189.6</v>
      </c>
      <c r="I8" s="51">
        <f t="shared" si="1"/>
        <v>100</v>
      </c>
    </row>
    <row r="9" spans="1:9" x14ac:dyDescent="0.2">
      <c r="A9" s="3" t="s">
        <v>246</v>
      </c>
      <c r="B9" s="3" t="s">
        <v>247</v>
      </c>
      <c r="C9" s="3" t="s">
        <v>3</v>
      </c>
      <c r="D9" s="3" t="s">
        <v>17</v>
      </c>
      <c r="E9" s="3" t="s">
        <v>5</v>
      </c>
      <c r="F9" s="57" t="s">
        <v>18</v>
      </c>
      <c r="G9" s="23">
        <v>962.1</v>
      </c>
      <c r="H9" s="23">
        <v>962</v>
      </c>
      <c r="I9" s="51">
        <f t="shared" si="1"/>
        <v>99.989606070055075</v>
      </c>
    </row>
    <row r="10" spans="1:9" x14ac:dyDescent="0.2">
      <c r="A10" s="3" t="s">
        <v>246</v>
      </c>
      <c r="B10" s="3" t="s">
        <v>247</v>
      </c>
      <c r="C10" s="3" t="s">
        <v>19</v>
      </c>
      <c r="D10" s="3" t="s">
        <v>39</v>
      </c>
      <c r="E10" s="3" t="s">
        <v>5</v>
      </c>
      <c r="F10" s="57" t="s">
        <v>254</v>
      </c>
      <c r="G10" s="23">
        <v>47.7</v>
      </c>
      <c r="H10" s="23">
        <v>46.5</v>
      </c>
      <c r="I10" s="51">
        <f t="shared" si="1"/>
        <v>97.484276729559738</v>
      </c>
    </row>
    <row r="11" spans="1:9" ht="25.5" x14ac:dyDescent="0.2">
      <c r="A11" s="3" t="s">
        <v>246</v>
      </c>
      <c r="B11" s="3" t="s">
        <v>247</v>
      </c>
      <c r="C11" s="3" t="s">
        <v>19</v>
      </c>
      <c r="D11" s="3" t="s">
        <v>53</v>
      </c>
      <c r="E11" s="3" t="s">
        <v>54</v>
      </c>
      <c r="F11" s="57" t="s">
        <v>55</v>
      </c>
      <c r="G11" s="23">
        <v>57.1</v>
      </c>
      <c r="H11" s="23">
        <v>57.1</v>
      </c>
      <c r="I11" s="51">
        <f t="shared" si="1"/>
        <v>100</v>
      </c>
    </row>
    <row r="12" spans="1:9" ht="25.5" x14ac:dyDescent="0.2">
      <c r="A12" s="3" t="s">
        <v>246</v>
      </c>
      <c r="B12" s="3" t="s">
        <v>247</v>
      </c>
      <c r="C12" s="3" t="s">
        <v>19</v>
      </c>
      <c r="D12" s="3" t="s">
        <v>53</v>
      </c>
      <c r="E12" s="3" t="s">
        <v>56</v>
      </c>
      <c r="F12" s="57" t="s">
        <v>57</v>
      </c>
      <c r="G12" s="23">
        <v>28.8</v>
      </c>
      <c r="H12" s="23">
        <v>28.8</v>
      </c>
      <c r="I12" s="51">
        <f t="shared" si="1"/>
        <v>100</v>
      </c>
    </row>
    <row r="13" spans="1:9" x14ac:dyDescent="0.2">
      <c r="A13" s="3" t="s">
        <v>246</v>
      </c>
      <c r="B13" s="3" t="s">
        <v>247</v>
      </c>
      <c r="C13" s="3" t="s">
        <v>19</v>
      </c>
      <c r="D13" s="3" t="s">
        <v>23</v>
      </c>
      <c r="E13" s="3" t="s">
        <v>5</v>
      </c>
      <c r="F13" s="57" t="s">
        <v>24</v>
      </c>
      <c r="G13" s="23">
        <v>20.2</v>
      </c>
      <c r="H13" s="23">
        <v>20.2</v>
      </c>
      <c r="I13" s="51">
        <f t="shared" si="1"/>
        <v>100</v>
      </c>
    </row>
    <row r="14" spans="1:9" ht="25.5" x14ac:dyDescent="0.2">
      <c r="A14" s="3" t="s">
        <v>246</v>
      </c>
      <c r="B14" s="3" t="s">
        <v>247</v>
      </c>
      <c r="C14" s="3" t="s">
        <v>19</v>
      </c>
      <c r="D14" s="3" t="s">
        <v>23</v>
      </c>
      <c r="E14" s="3" t="s">
        <v>36</v>
      </c>
      <c r="F14" s="57" t="s">
        <v>37</v>
      </c>
      <c r="G14" s="23">
        <v>9.6999999999999993</v>
      </c>
      <c r="H14" s="23">
        <v>6.1</v>
      </c>
      <c r="I14" s="51">
        <f t="shared" si="1"/>
        <v>62.886597938144327</v>
      </c>
    </row>
    <row r="15" spans="1:9" x14ac:dyDescent="0.2">
      <c r="A15" s="3" t="s">
        <v>246</v>
      </c>
      <c r="B15" s="3" t="s">
        <v>247</v>
      </c>
      <c r="C15" s="3" t="s">
        <v>19</v>
      </c>
      <c r="D15" s="3" t="s">
        <v>23</v>
      </c>
      <c r="E15" s="3" t="s">
        <v>62</v>
      </c>
      <c r="F15" s="57" t="s">
        <v>63</v>
      </c>
      <c r="G15" s="23">
        <v>2.8</v>
      </c>
      <c r="H15" s="23">
        <v>2.8</v>
      </c>
      <c r="I15" s="51">
        <f t="shared" si="1"/>
        <v>100</v>
      </c>
    </row>
    <row r="16" spans="1:9" ht="25.5" x14ac:dyDescent="0.2">
      <c r="A16" s="3" t="s">
        <v>246</v>
      </c>
      <c r="B16" s="3" t="s">
        <v>247</v>
      </c>
      <c r="C16" s="3" t="s">
        <v>19</v>
      </c>
      <c r="D16" s="3" t="s">
        <v>20</v>
      </c>
      <c r="E16" s="3" t="s">
        <v>149</v>
      </c>
      <c r="F16" s="57" t="s">
        <v>150</v>
      </c>
      <c r="G16" s="23">
        <v>8.4</v>
      </c>
      <c r="H16" s="23">
        <v>8.4</v>
      </c>
      <c r="I16" s="51">
        <f t="shared" si="1"/>
        <v>100</v>
      </c>
    </row>
    <row r="17" spans="1:9" ht="38.25" x14ac:dyDescent="0.2">
      <c r="A17" s="3" t="s">
        <v>246</v>
      </c>
      <c r="B17" s="3" t="s">
        <v>247</v>
      </c>
      <c r="C17" s="3" t="s">
        <v>19</v>
      </c>
      <c r="D17" s="3" t="s">
        <v>20</v>
      </c>
      <c r="E17" s="3" t="s">
        <v>25</v>
      </c>
      <c r="F17" s="57" t="s">
        <v>26</v>
      </c>
      <c r="G17" s="23">
        <v>19</v>
      </c>
      <c r="H17" s="23">
        <v>19</v>
      </c>
      <c r="I17" s="51">
        <f t="shared" si="1"/>
        <v>100</v>
      </c>
    </row>
    <row r="18" spans="1:9" x14ac:dyDescent="0.2">
      <c r="A18" s="3" t="s">
        <v>246</v>
      </c>
      <c r="B18" s="3" t="s">
        <v>247</v>
      </c>
      <c r="C18" s="3" t="s">
        <v>19</v>
      </c>
      <c r="D18" s="3" t="s">
        <v>20</v>
      </c>
      <c r="E18" s="3" t="s">
        <v>8</v>
      </c>
      <c r="F18" s="57" t="s">
        <v>9</v>
      </c>
      <c r="G18" s="23">
        <v>174.7</v>
      </c>
      <c r="H18" s="23">
        <v>165.3</v>
      </c>
      <c r="I18" s="51">
        <f t="shared" si="1"/>
        <v>94.619347452776196</v>
      </c>
    </row>
    <row r="19" spans="1:9" x14ac:dyDescent="0.2">
      <c r="A19" s="3" t="s">
        <v>246</v>
      </c>
      <c r="B19" s="3" t="s">
        <v>247</v>
      </c>
      <c r="C19" s="3" t="s">
        <v>19</v>
      </c>
      <c r="D19" s="3" t="s">
        <v>20</v>
      </c>
      <c r="E19" s="3" t="s">
        <v>62</v>
      </c>
      <c r="F19" s="57" t="s">
        <v>63</v>
      </c>
      <c r="G19" s="23">
        <v>50.3</v>
      </c>
      <c r="H19" s="23">
        <v>50.3</v>
      </c>
      <c r="I19" s="51">
        <f t="shared" si="1"/>
        <v>100</v>
      </c>
    </row>
    <row r="20" spans="1:9" x14ac:dyDescent="0.2">
      <c r="A20" s="3" t="s">
        <v>246</v>
      </c>
      <c r="B20" s="3" t="s">
        <v>247</v>
      </c>
      <c r="C20" s="3" t="s">
        <v>19</v>
      </c>
      <c r="D20" s="3" t="s">
        <v>40</v>
      </c>
      <c r="E20" s="3" t="s">
        <v>41</v>
      </c>
      <c r="F20" s="57" t="s">
        <v>253</v>
      </c>
      <c r="G20" s="23">
        <v>1.4</v>
      </c>
      <c r="H20" s="23">
        <v>1.4</v>
      </c>
      <c r="I20" s="51">
        <f t="shared" si="1"/>
        <v>100</v>
      </c>
    </row>
    <row r="21" spans="1:9" ht="25.5" x14ac:dyDescent="0.2">
      <c r="A21" s="3" t="s">
        <v>246</v>
      </c>
      <c r="B21" s="3" t="s">
        <v>247</v>
      </c>
      <c r="C21" s="3" t="s">
        <v>19</v>
      </c>
      <c r="D21" s="3" t="s">
        <v>27</v>
      </c>
      <c r="E21" s="3" t="s">
        <v>248</v>
      </c>
      <c r="F21" s="57" t="s">
        <v>249</v>
      </c>
      <c r="G21" s="23">
        <v>12.5</v>
      </c>
      <c r="H21" s="23">
        <v>12.5</v>
      </c>
      <c r="I21" s="51">
        <f t="shared" si="1"/>
        <v>100</v>
      </c>
    </row>
    <row r="22" spans="1:9" ht="25.5" x14ac:dyDescent="0.2">
      <c r="A22" s="3" t="s">
        <v>246</v>
      </c>
      <c r="B22" s="3" t="s">
        <v>247</v>
      </c>
      <c r="C22" s="3" t="s">
        <v>19</v>
      </c>
      <c r="D22" s="3" t="s">
        <v>27</v>
      </c>
      <c r="E22" s="3" t="s">
        <v>27</v>
      </c>
      <c r="F22" s="57" t="s">
        <v>28</v>
      </c>
      <c r="G22" s="23">
        <v>214.6</v>
      </c>
      <c r="H22" s="23">
        <v>203.8</v>
      </c>
      <c r="I22" s="51">
        <f t="shared" si="1"/>
        <v>94.967381174277733</v>
      </c>
    </row>
    <row r="23" spans="1:9" ht="25.5" x14ac:dyDescent="0.2">
      <c r="A23" s="3" t="s">
        <v>246</v>
      </c>
      <c r="B23" s="3" t="s">
        <v>247</v>
      </c>
      <c r="C23" s="3" t="s">
        <v>19</v>
      </c>
      <c r="D23" s="3" t="s">
        <v>27</v>
      </c>
      <c r="E23" s="3" t="s">
        <v>29</v>
      </c>
      <c r="F23" s="57" t="s">
        <v>30</v>
      </c>
      <c r="G23" s="23">
        <v>90.6</v>
      </c>
      <c r="H23" s="23">
        <v>76.099999999999994</v>
      </c>
      <c r="I23" s="51">
        <f t="shared" si="1"/>
        <v>83.995584988962463</v>
      </c>
    </row>
    <row r="24" spans="1:9" x14ac:dyDescent="0.2">
      <c r="A24" s="3" t="s">
        <v>246</v>
      </c>
      <c r="B24" s="3" t="s">
        <v>247</v>
      </c>
      <c r="C24" s="3" t="s">
        <v>31</v>
      </c>
      <c r="D24" s="3" t="s">
        <v>32</v>
      </c>
      <c r="E24" s="3" t="s">
        <v>79</v>
      </c>
      <c r="F24" s="57" t="s">
        <v>80</v>
      </c>
      <c r="G24" s="23">
        <v>0.6</v>
      </c>
      <c r="H24" s="23">
        <v>0.2</v>
      </c>
      <c r="I24" s="51">
        <f t="shared" si="1"/>
        <v>33.333333333333336</v>
      </c>
    </row>
    <row r="25" spans="1:9" x14ac:dyDescent="0.2">
      <c r="A25" s="3" t="s">
        <v>246</v>
      </c>
      <c r="B25" s="3" t="s">
        <v>247</v>
      </c>
      <c r="C25" s="3" t="s">
        <v>31</v>
      </c>
      <c r="D25" s="3" t="s">
        <v>32</v>
      </c>
      <c r="E25" s="3" t="s">
        <v>81</v>
      </c>
      <c r="F25" s="57" t="s">
        <v>82</v>
      </c>
      <c r="G25" s="23">
        <v>43.8</v>
      </c>
      <c r="H25" s="23">
        <v>32.5</v>
      </c>
      <c r="I25" s="51">
        <f t="shared" si="1"/>
        <v>74.200913242009136</v>
      </c>
    </row>
    <row r="26" spans="1:9" x14ac:dyDescent="0.2">
      <c r="A26" s="3" t="s">
        <v>246</v>
      </c>
      <c r="B26" s="3" t="s">
        <v>247</v>
      </c>
      <c r="C26" s="3" t="s">
        <v>31</v>
      </c>
      <c r="D26" s="3" t="s">
        <v>32</v>
      </c>
      <c r="E26" s="3" t="s">
        <v>250</v>
      </c>
      <c r="F26" s="57" t="s">
        <v>251</v>
      </c>
      <c r="G26" s="14">
        <v>1.7</v>
      </c>
      <c r="H26" s="14">
        <v>1.7</v>
      </c>
      <c r="I26" s="51">
        <f t="shared" si="1"/>
        <v>100</v>
      </c>
    </row>
    <row r="27" spans="1:9" x14ac:dyDescent="0.2">
      <c r="A27" s="3" t="s">
        <v>246</v>
      </c>
      <c r="B27" s="3" t="s">
        <v>247</v>
      </c>
      <c r="C27" s="3" t="s">
        <v>31</v>
      </c>
      <c r="D27" s="3" t="s">
        <v>32</v>
      </c>
      <c r="E27" s="3" t="s">
        <v>114</v>
      </c>
      <c r="F27" s="57" t="s">
        <v>115</v>
      </c>
      <c r="G27" s="14">
        <v>0.5</v>
      </c>
      <c r="H27" s="14"/>
      <c r="I27" s="51">
        <f t="shared" ref="I27:I41" si="2">SUM(H27/G27*100)</f>
        <v>0</v>
      </c>
    </row>
    <row r="28" spans="1:9" ht="25.5" x14ac:dyDescent="0.2">
      <c r="A28" s="3" t="s">
        <v>246</v>
      </c>
      <c r="B28" s="3" t="s">
        <v>247</v>
      </c>
      <c r="C28" s="3" t="s">
        <v>31</v>
      </c>
      <c r="D28" s="3" t="s">
        <v>32</v>
      </c>
      <c r="E28" s="3" t="s">
        <v>85</v>
      </c>
      <c r="F28" s="57" t="s">
        <v>86</v>
      </c>
      <c r="G28" s="14">
        <v>1.2</v>
      </c>
      <c r="H28" s="14"/>
      <c r="I28" s="51">
        <f t="shared" si="2"/>
        <v>0</v>
      </c>
    </row>
    <row r="29" spans="1:9" x14ac:dyDescent="0.2">
      <c r="A29" s="3" t="s">
        <v>246</v>
      </c>
      <c r="B29" s="3" t="s">
        <v>247</v>
      </c>
      <c r="C29" s="3" t="s">
        <v>31</v>
      </c>
      <c r="D29" s="3" t="s">
        <v>32</v>
      </c>
      <c r="E29" s="3" t="s">
        <v>33</v>
      </c>
      <c r="F29" s="57" t="s">
        <v>34</v>
      </c>
      <c r="G29" s="25">
        <v>7</v>
      </c>
      <c r="H29" s="25">
        <v>4.8</v>
      </c>
      <c r="I29" s="51">
        <f t="shared" si="2"/>
        <v>68.571428571428569</v>
      </c>
    </row>
    <row r="30" spans="1:9" x14ac:dyDescent="0.2">
      <c r="A30" s="10" t="s">
        <v>223</v>
      </c>
      <c r="B30" s="143" t="s">
        <v>257</v>
      </c>
      <c r="C30" s="144"/>
      <c r="D30" s="144"/>
      <c r="E30" s="144"/>
      <c r="F30" s="145"/>
      <c r="G30" s="67">
        <f>SUM(G31:G41)</f>
        <v>894.1</v>
      </c>
      <c r="H30" s="67">
        <f>SUM(H31:H41)</f>
        <v>892.1</v>
      </c>
      <c r="I30" s="51">
        <f t="shared" si="2"/>
        <v>99.776311374566603</v>
      </c>
    </row>
    <row r="31" spans="1:9" ht="25.5" x14ac:dyDescent="0.2">
      <c r="A31" s="3" t="s">
        <v>223</v>
      </c>
      <c r="B31" s="3" t="s">
        <v>252</v>
      </c>
      <c r="C31" s="3" t="s">
        <v>19</v>
      </c>
      <c r="D31" s="3" t="s">
        <v>23</v>
      </c>
      <c r="E31" s="3" t="s">
        <v>64</v>
      </c>
      <c r="F31" s="81" t="s">
        <v>262</v>
      </c>
      <c r="G31" s="82">
        <v>18.3</v>
      </c>
      <c r="H31" s="82">
        <v>18.3</v>
      </c>
      <c r="I31" s="51">
        <f t="shared" si="2"/>
        <v>100</v>
      </c>
    </row>
    <row r="32" spans="1:9" ht="51" x14ac:dyDescent="0.2">
      <c r="A32" s="3" t="s">
        <v>223</v>
      </c>
      <c r="B32" s="3" t="s">
        <v>252</v>
      </c>
      <c r="C32" s="3" t="s">
        <v>19</v>
      </c>
      <c r="D32" s="3"/>
      <c r="E32" s="3"/>
      <c r="F32" s="81" t="s">
        <v>263</v>
      </c>
      <c r="G32" s="82">
        <v>28.1</v>
      </c>
      <c r="H32" s="82">
        <v>28.1</v>
      </c>
      <c r="I32" s="51">
        <f t="shared" si="2"/>
        <v>100</v>
      </c>
    </row>
    <row r="33" spans="1:9" ht="38.25" x14ac:dyDescent="0.2">
      <c r="A33" s="3" t="s">
        <v>223</v>
      </c>
      <c r="B33" s="3" t="s">
        <v>252</v>
      </c>
      <c r="C33" s="3" t="s">
        <v>19</v>
      </c>
      <c r="D33" s="3"/>
      <c r="E33" s="3"/>
      <c r="F33" s="81" t="s">
        <v>264</v>
      </c>
      <c r="G33" s="82">
        <v>6.8</v>
      </c>
      <c r="H33" s="82">
        <v>6.7</v>
      </c>
      <c r="I33" s="51">
        <f t="shared" si="2"/>
        <v>98.529411764705884</v>
      </c>
    </row>
    <row r="34" spans="1:9" ht="38.25" x14ac:dyDescent="0.2">
      <c r="A34" s="3" t="s">
        <v>223</v>
      </c>
      <c r="B34" s="3" t="s">
        <v>252</v>
      </c>
      <c r="C34" s="3" t="s">
        <v>19</v>
      </c>
      <c r="D34" s="3"/>
      <c r="E34" s="3"/>
      <c r="F34" s="81" t="s">
        <v>265</v>
      </c>
      <c r="G34" s="82">
        <v>16.3</v>
      </c>
      <c r="H34" s="82">
        <v>16.3</v>
      </c>
      <c r="I34" s="51">
        <f t="shared" si="2"/>
        <v>100</v>
      </c>
    </row>
    <row r="35" spans="1:9" ht="25.5" x14ac:dyDescent="0.2">
      <c r="A35" s="3" t="s">
        <v>223</v>
      </c>
      <c r="B35" s="3" t="s">
        <v>252</v>
      </c>
      <c r="C35" s="3" t="s">
        <v>19</v>
      </c>
      <c r="D35" s="3"/>
      <c r="E35" s="3"/>
      <c r="F35" s="81" t="s">
        <v>266</v>
      </c>
      <c r="G35" s="82">
        <v>3.7</v>
      </c>
      <c r="H35" s="82">
        <v>3.7</v>
      </c>
      <c r="I35" s="51">
        <f t="shared" si="2"/>
        <v>100</v>
      </c>
    </row>
    <row r="36" spans="1:9" ht="38.25" x14ac:dyDescent="0.2">
      <c r="A36" s="3" t="s">
        <v>223</v>
      </c>
      <c r="B36" s="3" t="s">
        <v>252</v>
      </c>
      <c r="C36" s="3" t="s">
        <v>19</v>
      </c>
      <c r="D36" s="3"/>
      <c r="E36" s="3"/>
      <c r="F36" s="81" t="s">
        <v>267</v>
      </c>
      <c r="G36" s="82">
        <v>6.5</v>
      </c>
      <c r="H36" s="82">
        <v>6.5</v>
      </c>
      <c r="I36" s="51">
        <f t="shared" si="2"/>
        <v>100</v>
      </c>
    </row>
    <row r="37" spans="1:9" ht="51" x14ac:dyDescent="0.2">
      <c r="A37" s="3" t="s">
        <v>223</v>
      </c>
      <c r="B37" s="3" t="s">
        <v>252</v>
      </c>
      <c r="C37" s="3" t="s">
        <v>19</v>
      </c>
      <c r="D37" s="3"/>
      <c r="E37" s="3"/>
      <c r="F37" s="81" t="s">
        <v>269</v>
      </c>
      <c r="G37" s="82">
        <v>638</v>
      </c>
      <c r="H37" s="82">
        <v>638</v>
      </c>
      <c r="I37" s="51">
        <f t="shared" si="2"/>
        <v>100</v>
      </c>
    </row>
    <row r="38" spans="1:9" ht="25.5" x14ac:dyDescent="0.2">
      <c r="A38" s="3" t="s">
        <v>223</v>
      </c>
      <c r="B38" s="3" t="s">
        <v>252</v>
      </c>
      <c r="C38" s="3" t="s">
        <v>19</v>
      </c>
      <c r="D38" s="3"/>
      <c r="E38" s="3"/>
      <c r="F38" s="81" t="s">
        <v>261</v>
      </c>
      <c r="G38" s="82">
        <v>22.4</v>
      </c>
      <c r="H38" s="82">
        <v>22.4</v>
      </c>
      <c r="I38" s="51">
        <f t="shared" si="2"/>
        <v>100</v>
      </c>
    </row>
    <row r="39" spans="1:9" ht="25.5" x14ac:dyDescent="0.2">
      <c r="A39" s="3" t="s">
        <v>223</v>
      </c>
      <c r="B39" s="3" t="s">
        <v>252</v>
      </c>
      <c r="C39" s="3" t="s">
        <v>19</v>
      </c>
      <c r="D39" s="3"/>
      <c r="E39" s="3"/>
      <c r="F39" s="81" t="s">
        <v>260</v>
      </c>
      <c r="G39" s="82">
        <v>95.7</v>
      </c>
      <c r="H39" s="82">
        <v>94.6</v>
      </c>
      <c r="I39" s="51">
        <f t="shared" si="2"/>
        <v>98.850574712643663</v>
      </c>
    </row>
    <row r="40" spans="1:9" ht="25.5" x14ac:dyDescent="0.2">
      <c r="A40" s="3" t="s">
        <v>223</v>
      </c>
      <c r="B40" s="3" t="s">
        <v>252</v>
      </c>
      <c r="C40" s="3" t="s">
        <v>19</v>
      </c>
      <c r="D40" s="3"/>
      <c r="E40" s="3"/>
      <c r="F40" s="81" t="s">
        <v>258</v>
      </c>
      <c r="G40" s="82">
        <v>14.9</v>
      </c>
      <c r="H40" s="82">
        <v>14.9</v>
      </c>
      <c r="I40" s="51">
        <f t="shared" si="2"/>
        <v>100</v>
      </c>
    </row>
    <row r="41" spans="1:9" ht="51" x14ac:dyDescent="0.2">
      <c r="A41" s="3" t="s">
        <v>223</v>
      </c>
      <c r="B41" s="3" t="s">
        <v>252</v>
      </c>
      <c r="C41" s="3" t="s">
        <v>19</v>
      </c>
      <c r="D41" s="3"/>
      <c r="E41" s="3"/>
      <c r="F41" s="81" t="s">
        <v>259</v>
      </c>
      <c r="G41" s="82">
        <v>43.4</v>
      </c>
      <c r="H41" s="82">
        <v>42.6</v>
      </c>
      <c r="I41" s="51">
        <f t="shared" si="2"/>
        <v>98.156682027649779</v>
      </c>
    </row>
    <row r="45" spans="1:9" ht="15.75" customHeight="1" x14ac:dyDescent="0.2">
      <c r="A45" s="147" t="s">
        <v>244</v>
      </c>
      <c r="B45" s="87"/>
      <c r="C45" s="87"/>
      <c r="D45" s="87"/>
      <c r="E45" s="87"/>
      <c r="F45" s="87"/>
      <c r="G45" s="87"/>
      <c r="H45" s="87"/>
      <c r="I45" s="88"/>
    </row>
    <row r="46" spans="1:9" ht="64.5" customHeight="1" x14ac:dyDescent="0.2">
      <c r="A46" s="6"/>
      <c r="B46" s="146" t="s">
        <v>192</v>
      </c>
      <c r="C46" s="95"/>
      <c r="D46" s="95"/>
      <c r="E46" s="95"/>
      <c r="F46" s="96"/>
      <c r="G46" s="22">
        <f>SUM(G47:G50)</f>
        <v>23235</v>
      </c>
      <c r="H46" s="33">
        <f>SUM(H47:H50)</f>
        <v>23235</v>
      </c>
      <c r="I46" s="51">
        <f t="shared" ref="I46" si="3">SUM(H46/G46*100)</f>
        <v>100</v>
      </c>
    </row>
    <row r="47" spans="1:9" ht="25.5" x14ac:dyDescent="0.2">
      <c r="A47" s="3" t="s">
        <v>201</v>
      </c>
      <c r="B47" s="3" t="s">
        <v>204</v>
      </c>
      <c r="C47" s="3" t="s">
        <v>127</v>
      </c>
      <c r="D47" s="3" t="s">
        <v>128</v>
      </c>
      <c r="E47" s="3" t="s">
        <v>5</v>
      </c>
      <c r="F47" s="69" t="s">
        <v>234</v>
      </c>
      <c r="G47" s="14">
        <v>22228</v>
      </c>
      <c r="H47" s="34">
        <v>22228</v>
      </c>
      <c r="I47" s="51">
        <f t="shared" ref="I47:I50" si="4">SUM(H47/G47*100)</f>
        <v>100</v>
      </c>
    </row>
    <row r="48" spans="1:9" ht="38.25" x14ac:dyDescent="0.2">
      <c r="A48" s="3" t="s">
        <v>201</v>
      </c>
      <c r="B48" s="3" t="s">
        <v>243</v>
      </c>
      <c r="C48" s="3" t="s">
        <v>127</v>
      </c>
      <c r="D48" s="3" t="s">
        <v>128</v>
      </c>
      <c r="E48" s="3" t="s">
        <v>5</v>
      </c>
      <c r="F48" s="68" t="s">
        <v>268</v>
      </c>
      <c r="G48" s="14">
        <v>140.80000000000001</v>
      </c>
      <c r="H48" s="34">
        <v>140.80000000000001</v>
      </c>
      <c r="I48" s="51">
        <f t="shared" si="4"/>
        <v>100</v>
      </c>
    </row>
    <row r="49" spans="1:9" ht="38.25" x14ac:dyDescent="0.2">
      <c r="A49" s="3" t="s">
        <v>201</v>
      </c>
      <c r="B49" s="3" t="s">
        <v>205</v>
      </c>
      <c r="C49" s="3" t="s">
        <v>127</v>
      </c>
      <c r="D49" s="3" t="s">
        <v>128</v>
      </c>
      <c r="E49" s="3" t="s">
        <v>5</v>
      </c>
      <c r="F49" s="69" t="s">
        <v>236</v>
      </c>
      <c r="G49" s="14">
        <v>609.70000000000005</v>
      </c>
      <c r="H49" s="34">
        <v>609.70000000000005</v>
      </c>
      <c r="I49" s="51">
        <f t="shared" si="4"/>
        <v>100</v>
      </c>
    </row>
    <row r="50" spans="1:9" ht="38.25" x14ac:dyDescent="0.2">
      <c r="A50" s="3" t="s">
        <v>201</v>
      </c>
      <c r="B50" s="3" t="s">
        <v>206</v>
      </c>
      <c r="C50" s="3" t="s">
        <v>127</v>
      </c>
      <c r="D50" s="3" t="s">
        <v>128</v>
      </c>
      <c r="E50" s="3" t="s">
        <v>5</v>
      </c>
      <c r="F50" s="69" t="s">
        <v>237</v>
      </c>
      <c r="G50" s="14">
        <v>256.5</v>
      </c>
      <c r="H50" s="34">
        <v>256.5</v>
      </c>
      <c r="I50" s="51">
        <f t="shared" si="4"/>
        <v>100</v>
      </c>
    </row>
    <row r="51" spans="1:9" x14ac:dyDescent="0.2">
      <c r="A51" s="74"/>
      <c r="B51" s="74"/>
      <c r="C51" s="74"/>
      <c r="D51" s="74"/>
      <c r="E51" s="74"/>
      <c r="F51" s="75"/>
      <c r="G51" s="76"/>
      <c r="H51" s="76"/>
      <c r="I51" s="77"/>
    </row>
    <row r="52" spans="1:9" x14ac:dyDescent="0.2">
      <c r="A52" s="74"/>
      <c r="B52" s="74"/>
      <c r="C52" s="74"/>
      <c r="D52" s="74"/>
      <c r="E52" s="74"/>
      <c r="F52" s="75"/>
      <c r="G52" s="76"/>
      <c r="H52" s="76"/>
      <c r="I52" s="77"/>
    </row>
    <row r="54" spans="1:9" ht="15.75" customHeight="1" x14ac:dyDescent="0.2">
      <c r="A54" s="147" t="s">
        <v>241</v>
      </c>
      <c r="B54" s="87"/>
      <c r="C54" s="87"/>
      <c r="D54" s="87"/>
      <c r="E54" s="87"/>
      <c r="F54" s="87"/>
      <c r="G54" s="87"/>
      <c r="H54" s="87"/>
      <c r="I54" s="88"/>
    </row>
    <row r="55" spans="1:9" ht="42.75" customHeight="1" x14ac:dyDescent="0.2">
      <c r="A55" s="6"/>
      <c r="B55" s="118" t="s">
        <v>131</v>
      </c>
      <c r="C55" s="148"/>
      <c r="D55" s="148"/>
      <c r="E55" s="148"/>
      <c r="F55" s="149"/>
      <c r="G55" s="22">
        <f>SUM(G56:G58)</f>
        <v>3926.8</v>
      </c>
      <c r="H55" s="33">
        <f>SUM(H56:H58)</f>
        <v>3926.8</v>
      </c>
      <c r="I55" s="51">
        <f t="shared" ref="I55:I58" si="5">SUM(H55/G55*100)</f>
        <v>100</v>
      </c>
    </row>
    <row r="56" spans="1:9" ht="63.75" x14ac:dyDescent="0.2">
      <c r="A56" s="3" t="s">
        <v>22</v>
      </c>
      <c r="B56" s="3" t="s">
        <v>126</v>
      </c>
      <c r="C56" s="3" t="s">
        <v>127</v>
      </c>
      <c r="D56" s="3" t="s">
        <v>128</v>
      </c>
      <c r="E56" s="3" t="s">
        <v>5</v>
      </c>
      <c r="F56" s="69" t="s">
        <v>233</v>
      </c>
      <c r="G56" s="14">
        <v>87.4</v>
      </c>
      <c r="H56" s="34">
        <v>87.4</v>
      </c>
      <c r="I56" s="51">
        <f t="shared" si="5"/>
        <v>100</v>
      </c>
    </row>
    <row r="57" spans="1:9" ht="38.25" x14ac:dyDescent="0.2">
      <c r="A57" s="3" t="s">
        <v>22</v>
      </c>
      <c r="B57" s="16" t="s">
        <v>145</v>
      </c>
      <c r="C57" s="3" t="s">
        <v>127</v>
      </c>
      <c r="D57" s="3" t="s">
        <v>128</v>
      </c>
      <c r="E57" s="3" t="s">
        <v>5</v>
      </c>
      <c r="F57" s="69" t="s">
        <v>235</v>
      </c>
      <c r="G57" s="14">
        <v>3566.9</v>
      </c>
      <c r="H57" s="34">
        <v>3566.9</v>
      </c>
      <c r="I57" s="51">
        <f t="shared" si="5"/>
        <v>100</v>
      </c>
    </row>
    <row r="58" spans="1:9" ht="25.5" x14ac:dyDescent="0.2">
      <c r="A58" s="3" t="s">
        <v>22</v>
      </c>
      <c r="B58" s="3" t="s">
        <v>129</v>
      </c>
      <c r="C58" s="3" t="s">
        <v>127</v>
      </c>
      <c r="D58" s="3" t="s">
        <v>128</v>
      </c>
      <c r="E58" s="3" t="s">
        <v>5</v>
      </c>
      <c r="F58" s="69" t="s">
        <v>234</v>
      </c>
      <c r="G58" s="14">
        <v>272.5</v>
      </c>
      <c r="H58" s="14">
        <v>272.5</v>
      </c>
      <c r="I58" s="51">
        <f t="shared" si="5"/>
        <v>100</v>
      </c>
    </row>
    <row r="59" spans="1:9" x14ac:dyDescent="0.2">
      <c r="A59" s="74"/>
      <c r="B59" s="74"/>
      <c r="C59" s="74"/>
      <c r="D59" s="74"/>
      <c r="E59" s="74"/>
      <c r="F59" s="75"/>
      <c r="G59" s="76"/>
      <c r="H59" s="76"/>
      <c r="I59" s="77"/>
    </row>
    <row r="60" spans="1:9" s="78" customFormat="1" x14ac:dyDescent="0.2">
      <c r="F60" s="79"/>
      <c r="G60" s="80"/>
      <c r="H60" s="80"/>
      <c r="I60" s="77"/>
    </row>
  </sheetData>
  <mergeCells count="11">
    <mergeCell ref="B55:F55"/>
    <mergeCell ref="A5:I5"/>
    <mergeCell ref="A54:I54"/>
    <mergeCell ref="A3:H3"/>
    <mergeCell ref="A4:F4"/>
    <mergeCell ref="A2:I2"/>
    <mergeCell ref="B6:F6"/>
    <mergeCell ref="B30:F30"/>
    <mergeCell ref="B7:F7"/>
    <mergeCell ref="B46:F46"/>
    <mergeCell ref="A45:I45"/>
  </mergeCells>
  <pageMargins left="0.51181102362204722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21</vt:lpstr>
      <vt:lpstr>Приложение 22</vt:lpstr>
      <vt:lpstr>'Приложение 21'!Заголовки_для_печати</vt:lpstr>
      <vt:lpstr>'Приложение 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2018-01-24T09:50:05Z</cp:lastPrinted>
  <dcterms:created xsi:type="dcterms:W3CDTF">2017-07-11T06:37:58Z</dcterms:created>
  <dcterms:modified xsi:type="dcterms:W3CDTF">2018-03-15T06:43:51Z</dcterms:modified>
</cp:coreProperties>
</file>