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27555" windowHeight="11925"/>
  </bookViews>
  <sheets>
    <sheet name="Лист2" sheetId="2" r:id="rId1"/>
    <sheet name="Лист3" sheetId="3" r:id="rId2"/>
  </sheets>
  <definedNames>
    <definedName name="_xlnm.Print_Titles" localSheetId="0">Лист2!$3:$3</definedName>
  </definedNames>
  <calcPr calcId="145621"/>
</workbook>
</file>

<file path=xl/calcChain.xml><?xml version="1.0" encoding="utf-8"?>
<calcChain xmlns="http://schemas.openxmlformats.org/spreadsheetml/2006/main">
  <c r="E26" i="2" l="1"/>
  <c r="E33" i="2"/>
  <c r="E35" i="2"/>
  <c r="E34" i="2" l="1"/>
  <c r="E27" i="2" l="1"/>
  <c r="E19" i="2" l="1"/>
  <c r="E21" i="2"/>
  <c r="E22" i="2"/>
  <c r="E18" i="2"/>
  <c r="E8" i="2" l="1"/>
  <c r="E6" i="2"/>
  <c r="E5" i="2" l="1"/>
  <c r="E32" i="2"/>
  <c r="F32" i="2"/>
  <c r="E30" i="2"/>
  <c r="E23" i="2"/>
  <c r="F23" i="2"/>
  <c r="F4" i="2"/>
  <c r="F36" i="2" s="1"/>
  <c r="E4" i="2" l="1"/>
  <c r="E36" i="2" s="1"/>
  <c r="E38" i="2" s="1"/>
</calcChain>
</file>

<file path=xl/sharedStrings.xml><?xml version="1.0" encoding="utf-8"?>
<sst xmlns="http://schemas.openxmlformats.org/spreadsheetml/2006/main" count="83" uniqueCount="67">
  <si>
    <t>№</t>
  </si>
  <si>
    <t>Наименование расходов</t>
  </si>
  <si>
    <t>ГРБС</t>
  </si>
  <si>
    <t>Предложения к уточнению</t>
  </si>
  <si>
    <t>Примечание</t>
  </si>
  <si>
    <t>Содержание муниципальных учереждений</t>
  </si>
  <si>
    <t>Предложения к уточнению (тыс. рублей)</t>
  </si>
  <si>
    <t>ИТОГО</t>
  </si>
  <si>
    <t>Приложение 3 к реестру</t>
  </si>
  <si>
    <t>Обслуживание и содержание муниципального имуществ, земельные отношения</t>
  </si>
  <si>
    <t>ЖКХ, транспорт, капитальное строительство</t>
  </si>
  <si>
    <t xml:space="preserve">На заработную плату и начисления на нее </t>
  </si>
  <si>
    <t>Администрация МГО</t>
  </si>
  <si>
    <t>На оплату аренды зданий и сооружений</t>
  </si>
  <si>
    <t>Управление по физической  культуре и спорту Администрации МГО</t>
  </si>
  <si>
    <t>На охрану муниципальных учреждений</t>
  </si>
  <si>
    <t>Управление образования Администрации МГО</t>
  </si>
  <si>
    <t>до 01.08, при наличии экономии до 01.09</t>
  </si>
  <si>
    <t>На подвоз учащихся</t>
  </si>
  <si>
    <t>Финансовое управление Администрации МГО</t>
  </si>
  <si>
    <t>В зарезервированные средства по "экологическим платежам"  (в соответствии с Постановлением Правительства РФ от 02.08.2022 г. № 1370)</t>
  </si>
  <si>
    <t>Управление культуры Администрации МГО</t>
  </si>
  <si>
    <t>Управление социальной защиты населения Администрации МГО</t>
  </si>
  <si>
    <t>На прочие расходы, в том числе для обеспечения деятельности муниципальных учреждений</t>
  </si>
  <si>
    <t>Субсидии предприятиям автотранспорта по городским, пригородным автобусным маршрутам</t>
  </si>
  <si>
    <t xml:space="preserve">Для обеспечения перевозок по пригородным и городским маршрутам до 01.08.2023г. (с учетом доп.маршрута №50, увеличения количества подвижного состава на  маршрутах №№ 33, 4,6,389/389нт,31,2,68 и повышения тарифов) </t>
  </si>
  <si>
    <t>На выполнение работ по благоустройству</t>
  </si>
  <si>
    <t>Мероприятия по программам, прочие расходы</t>
  </si>
  <si>
    <t>На проведение мероприятий по МП «Социальная защита населения Миасского городского округа»</t>
  </si>
  <si>
    <t>На оплату топливно-энергетических ресурсов</t>
  </si>
  <si>
    <t>Увеличение расходов в связи с вводом в эксплуатацию "Центра скалолазания" и необходимостью возмещения расходов, перемещенных на ремонт ледового поля</t>
  </si>
  <si>
    <t>Увеличение расходов с связи с повышением тарифов с 01.07.2025 года</t>
  </si>
  <si>
    <t>Для оплаты аренды спортивных зданий и сооружений   в связи  планированием  расходов на 2025 год в неполном объеме с учетом возможностей бюджета</t>
  </si>
  <si>
    <t>На обеспечение питания детей в образовательных учреждениях</t>
  </si>
  <si>
    <t>Для обеспечения питания дошкольников, льготных категорий школьников (в том числе питание детей с ОВЗ,  детей участников СВО и др.) до натуральных норм</t>
  </si>
  <si>
    <t>Для оплаты услуг по охране учреждений образования  в связи  планированием  расходов на 2025 год в неполном объеме с учетом возможностей бюджета</t>
  </si>
  <si>
    <t>Для оплаты услуг по охране учреждений культуры  в связи  планированием  расходов на 2025 год в неполном объеме с учетом возможностей бюджета</t>
  </si>
  <si>
    <t>Увеличение расходов в связи с ростом тарифа на перевозку обучающихся   и обеспечением дополнительных рейсов для  интерната VIII вида в будние дни (передача новых автобусов Газель и ПАЗ)</t>
  </si>
  <si>
    <t xml:space="preserve">На аварийные ремонты </t>
  </si>
  <si>
    <t>Для проведения аварийных работ, ремонт проводки и других коммуникаций в учреждениях образования</t>
  </si>
  <si>
    <t>На оплату содержания муниципального имущества</t>
  </si>
  <si>
    <t>На обеспечение содержания АГРС в октябре-ноябре 2025 года</t>
  </si>
  <si>
    <t>На  расходы учреждений за счет средств, полученных от оказания платных услуг, доходов, поступающих от платежей по искам о возмещении вреда, причиненного окружающей среде  и поступления инициативных платежей</t>
  </si>
  <si>
    <t>На обслуживание муниципального имущества (обслуживание систем АПС, обслуживание тревожных кнопок и пульта сигнализации,  обслуживание котельной и теплосчетчиков)</t>
  </si>
  <si>
    <t xml:space="preserve">На обеспечение деятельности учреждений культуры, в том числе: обслуживание муниципального имущества (обслуживание АПС, обслуживание вновь установленных тех.средств охраны с. Новоандреевка, с. Новотагилка  и техническое обслуживание охранной сигнализации), уплату налогов,  обслуживание программного обеспечения, на общегородские мероприятия (в том числе восстановление ассигновани, перемещенных на разработку ПСД на объект кап. строительства "Парковый Дом культуры и административный блок"и приобретение металлодетекторов) </t>
  </si>
  <si>
    <t>На  выплату заработной платы, начисления на выплаты по оплате труда, заправку и ремонт оргтехники, приобретение расходных материалов, оказание прочих услуг</t>
  </si>
  <si>
    <t>На обеспечение деятельности учреждений, в том числе: увеличение расходов в связи с вводом в эксплуатацию "Центра скалолазания"(налоги , услуги связи, содержание имущества и др.), на оплату командировочных расходов в связи  планированием  расходов на 2025 год в неполном объеме, оплату текущего ремонта оборудования, медосмотры сотрудников и т.д.</t>
  </si>
  <si>
    <t>На оплату медосмотра сотрудинков и приобретение пожарных извещателей</t>
  </si>
  <si>
    <t>На содержание и уборку дорог</t>
  </si>
  <si>
    <t>На прочие мероприятия по благоустройству (вывоз остатков зеленого хозяйства и иных отходов)</t>
  </si>
  <si>
    <t xml:space="preserve">Отторговано под лимиты 2026 года </t>
  </si>
  <si>
    <t>Благоустройство ул. Лихачева (от ул. 8 Июля до ул. Колесова, четная сторона), в том числе возмещение расходов на оплату труда Администрации - 800,5 тыс. рублей)</t>
  </si>
  <si>
    <t>На выполнение работ по капитальному строительству</t>
  </si>
  <si>
    <t>На Памятник на братской могиле, где похоронены 70 человек жертв колчаковской расправы в городе Миассе дополнительно в связи с удорожанием работ. Выполнение работ на контроле в Прокуратуре г.Миасса</t>
  </si>
  <si>
    <t>Резервный фонд Администрации г.Миасса</t>
  </si>
  <si>
    <t xml:space="preserve">На  выполнение обязательств по исполнению судебных решений по искам, удовлетворяемых за счет бюджета Округа и  иных незапланированных расходов бюджета Округа  </t>
  </si>
  <si>
    <t>Реконструкция очистных сооружений с биологической очисткой на биофильтрах, расположенных на территории пос. Хребет Миасского городского округа</t>
  </si>
  <si>
    <t xml:space="preserve">Для обеспечения оплаты техприсоединения и авторского надзора </t>
  </si>
  <si>
    <t xml:space="preserve"> Уменьшение родительской платы по казенным учреждениям</t>
  </si>
  <si>
    <t>Для обеспечения повышения заработной платы на 4 % и 6% в соответствии с РПЧО  от  19.12.2024  года  № 1439-рп на и РПЧО от 23.06.2025г. №615-рп , на новую сеть ("Центр скалолазания") и изменения согласованных в отраслевых Министерствах Правительства Челябинской области штатных расписаний (часть средств  резервируется  на кцср "Реализация мероприятий по обеспечению своевременной и полной выплаты заработной платы "  с целью распределения средств с учетом фактической численности работников)</t>
  </si>
  <si>
    <t>Увеличение расходов в связи с вводом в эксплуатацию "Центра скалолазания"</t>
  </si>
  <si>
    <t>На оплату по исполнительным листам, предьявленным со сроком исполнения до конца 2025 года</t>
  </si>
  <si>
    <t>На  выплату материальной помощи родственникам  погибших военнослужащих ВС РФ,  оказание материальной помощи малоимущим гражданам и гражданам, оказавшимся в трудной жизненной ситуации,  на обеспечение выплаты единовременной денежной выплаты гражданам, заключившим контракт с Министерством обороны Российской Федерации о прохождении военной службы в Вооруженных силах Российской Федерации, выпуск социальных карт и т.п.</t>
  </si>
  <si>
    <t xml:space="preserve">На содержание и уборку дорог  (из них 15430,0 на возмещение расходов на оплату труда Администрации г.Миасса) </t>
  </si>
  <si>
    <t xml:space="preserve">Уточнение доходов от платных услуг казенных учреждений и распределение заемных средств  (без учета изменений объема безвозмездных поступлений) </t>
  </si>
  <si>
    <t>Для обеспечения выполнения обязательств по исполнению судебных решений по искам, удовлетворяемых за счет бюджета Округа и  иных незапланированных расходов бюджета Округа  (в том числе мировое соглашение по энергосервисному контракту 8000,0 тыс. рублей, обеспечение увеличенной выплаты единовременной денежной выплаты гражданам, заключившим контракт с Министерством обороны Российской Федерации)</t>
  </si>
  <si>
    <t>Восстановление средств на непредвиденные расходы (в том числе материальная помощь нуждающимся)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</si>
</sst>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  <font>
      <sz val="12.5"/>
      <color rgb="FFFF0000"/>
      <name val="Times New Roman"/>
      <family val="1"/>
      <charset val="204"/>
    </font>
    <font>
      <i/>
      <sz val="12.5"/>
      <color rgb="FFFF0000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b/>
      <sz val="12.5"/>
      <name val="Times New Roman"/>
      <family val="1"/>
      <charset val="204"/>
    </font>
    <font>
      <sz val="12.5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4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justify" vertical="center"/>
    </xf>
    <xf numFmtId="0" fontId="1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justify" vertical="center"/>
    </xf>
    <xf numFmtId="4" fontId="1" fillId="2" borderId="1" xfId="0" applyNumberFormat="1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1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0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6" sqref="A6"/>
      <selection pane="bottomRight" activeCell="D5" sqref="D5"/>
    </sheetView>
  </sheetViews>
  <sheetFormatPr defaultColWidth="9.140625" defaultRowHeight="16.5" x14ac:dyDescent="0.25"/>
  <cols>
    <col min="1" max="1" width="1.5703125" style="2" customWidth="1"/>
    <col min="2" max="2" width="4.28515625" style="9" customWidth="1"/>
    <col min="3" max="3" width="48" style="1" customWidth="1"/>
    <col min="4" max="4" width="29" style="1" customWidth="1"/>
    <col min="5" max="5" width="15.28515625" style="9" customWidth="1"/>
    <col min="6" max="6" width="14.140625" style="9" hidden="1" customWidth="1"/>
    <col min="7" max="7" width="83.85546875" style="1" customWidth="1"/>
    <col min="8" max="8" width="5.28515625" style="2" hidden="1" customWidth="1"/>
    <col min="9" max="16384" width="9.140625" style="2"/>
  </cols>
  <sheetData>
    <row r="1" spans="2:8" x14ac:dyDescent="0.25">
      <c r="F1" s="42" t="s">
        <v>8</v>
      </c>
      <c r="G1" s="42"/>
    </row>
    <row r="2" spans="2:8" ht="39" customHeight="1" x14ac:dyDescent="0.25">
      <c r="C2" s="43" t="s">
        <v>64</v>
      </c>
      <c r="D2" s="43"/>
      <c r="E2" s="44"/>
      <c r="F2" s="45"/>
      <c r="G2" s="45"/>
    </row>
    <row r="3" spans="2:8" ht="49.5" x14ac:dyDescent="0.25">
      <c r="B3" s="10" t="s">
        <v>0</v>
      </c>
      <c r="C3" s="11" t="s">
        <v>1</v>
      </c>
      <c r="D3" s="10" t="s">
        <v>2</v>
      </c>
      <c r="E3" s="12" t="s">
        <v>6</v>
      </c>
      <c r="F3" s="12" t="s">
        <v>3</v>
      </c>
      <c r="G3" s="12" t="s">
        <v>4</v>
      </c>
    </row>
    <row r="4" spans="2:8" ht="33" x14ac:dyDescent="0.25">
      <c r="B4" s="13">
        <v>1</v>
      </c>
      <c r="C4" s="14" t="s">
        <v>5</v>
      </c>
      <c r="D4" s="15"/>
      <c r="E4" s="16">
        <f>SUM(E5:E22)</f>
        <v>86939.3</v>
      </c>
      <c r="F4" s="16" t="e">
        <f>SUM(#REF!)</f>
        <v>#REF!</v>
      </c>
      <c r="G4" s="17"/>
    </row>
    <row r="5" spans="2:8" ht="135" customHeight="1" x14ac:dyDescent="0.25">
      <c r="B5" s="10"/>
      <c r="C5" s="18" t="s">
        <v>11</v>
      </c>
      <c r="D5" s="19"/>
      <c r="E5" s="20">
        <f>3780.7+3122.3+12409.7</f>
        <v>19312.7</v>
      </c>
      <c r="F5" s="20"/>
      <c r="G5" s="19" t="s">
        <v>59</v>
      </c>
    </row>
    <row r="6" spans="2:8" ht="60" customHeight="1" x14ac:dyDescent="0.25">
      <c r="B6" s="35"/>
      <c r="C6" s="46" t="s">
        <v>29</v>
      </c>
      <c r="D6" s="19" t="s">
        <v>14</v>
      </c>
      <c r="E6" s="20">
        <f>1316+1187.2</f>
        <v>2503.1999999999998</v>
      </c>
      <c r="F6" s="20"/>
      <c r="G6" s="19" t="s">
        <v>30</v>
      </c>
    </row>
    <row r="7" spans="2:8" ht="48.75" customHeight="1" x14ac:dyDescent="0.25">
      <c r="B7" s="37"/>
      <c r="C7" s="49"/>
      <c r="D7" s="18" t="s">
        <v>21</v>
      </c>
      <c r="E7" s="20">
        <v>319.89999999999998</v>
      </c>
      <c r="F7" s="20"/>
      <c r="G7" s="19" t="s">
        <v>31</v>
      </c>
    </row>
    <row r="8" spans="2:8" ht="48.75" customHeight="1" x14ac:dyDescent="0.25">
      <c r="B8" s="34"/>
      <c r="C8" s="22" t="s">
        <v>33</v>
      </c>
      <c r="D8" s="18" t="s">
        <v>16</v>
      </c>
      <c r="E8" s="20">
        <f>17075.7+2103.3</f>
        <v>19179</v>
      </c>
      <c r="F8" s="20"/>
      <c r="G8" s="19" t="s">
        <v>34</v>
      </c>
    </row>
    <row r="9" spans="2:8" ht="60.75" customHeight="1" x14ac:dyDescent="0.25">
      <c r="B9" s="21"/>
      <c r="C9" s="22" t="s">
        <v>13</v>
      </c>
      <c r="D9" s="19" t="s">
        <v>14</v>
      </c>
      <c r="E9" s="20">
        <v>4923.8999999999996</v>
      </c>
      <c r="F9" s="20"/>
      <c r="G9" s="19" t="s">
        <v>32</v>
      </c>
    </row>
    <row r="10" spans="2:8" ht="53.25" customHeight="1" x14ac:dyDescent="0.25">
      <c r="B10" s="35"/>
      <c r="C10" s="40" t="s">
        <v>15</v>
      </c>
      <c r="D10" s="18" t="s">
        <v>16</v>
      </c>
      <c r="E10" s="20">
        <v>3117.6</v>
      </c>
      <c r="F10" s="24"/>
      <c r="G10" s="19" t="s">
        <v>35</v>
      </c>
      <c r="H10" s="25" t="s">
        <v>17</v>
      </c>
    </row>
    <row r="11" spans="2:8" ht="71.25" customHeight="1" x14ac:dyDescent="0.25">
      <c r="B11" s="50"/>
      <c r="C11" s="41"/>
      <c r="D11" s="19" t="s">
        <v>14</v>
      </c>
      <c r="E11" s="20">
        <v>45</v>
      </c>
      <c r="F11" s="24"/>
      <c r="G11" s="18" t="s">
        <v>60</v>
      </c>
      <c r="H11" s="25"/>
    </row>
    <row r="12" spans="2:8" ht="72" customHeight="1" x14ac:dyDescent="0.25">
      <c r="B12" s="37"/>
      <c r="C12" s="49"/>
      <c r="D12" s="18" t="s">
        <v>21</v>
      </c>
      <c r="E12" s="20">
        <v>1676.6</v>
      </c>
      <c r="F12" s="24"/>
      <c r="G12" s="19" t="s">
        <v>36</v>
      </c>
      <c r="H12" s="25"/>
    </row>
    <row r="13" spans="2:8" ht="55.5" customHeight="1" x14ac:dyDescent="0.25">
      <c r="B13" s="10"/>
      <c r="C13" s="23" t="s">
        <v>18</v>
      </c>
      <c r="D13" s="18" t="s">
        <v>16</v>
      </c>
      <c r="E13" s="20">
        <v>5611.7</v>
      </c>
      <c r="F13" s="24"/>
      <c r="G13" s="19" t="s">
        <v>37</v>
      </c>
      <c r="H13" s="25"/>
    </row>
    <row r="14" spans="2:8" ht="55.5" customHeight="1" x14ac:dyDescent="0.25">
      <c r="B14" s="21"/>
      <c r="C14" s="23" t="s">
        <v>38</v>
      </c>
      <c r="D14" s="18" t="s">
        <v>16</v>
      </c>
      <c r="E14" s="20">
        <v>15000</v>
      </c>
      <c r="F14" s="24"/>
      <c r="G14" s="19" t="s">
        <v>39</v>
      </c>
      <c r="H14" s="25"/>
    </row>
    <row r="15" spans="2:8" ht="47.25" customHeight="1" x14ac:dyDescent="0.25">
      <c r="B15" s="35"/>
      <c r="C15" s="46" t="s">
        <v>42</v>
      </c>
      <c r="D15" s="18" t="s">
        <v>16</v>
      </c>
      <c r="E15" s="20">
        <v>-477.3</v>
      </c>
      <c r="F15" s="24"/>
      <c r="G15" s="18" t="s">
        <v>58</v>
      </c>
    </row>
    <row r="16" spans="2:8" ht="33" x14ac:dyDescent="0.25">
      <c r="B16" s="36"/>
      <c r="C16" s="47"/>
      <c r="D16" s="19" t="s">
        <v>19</v>
      </c>
      <c r="E16" s="20">
        <v>29.3</v>
      </c>
      <c r="F16" s="24"/>
      <c r="G16" s="19" t="s">
        <v>20</v>
      </c>
    </row>
    <row r="17" spans="2:7" ht="49.5" x14ac:dyDescent="0.25">
      <c r="B17" s="37"/>
      <c r="C17" s="48"/>
      <c r="D17" s="18" t="s">
        <v>21</v>
      </c>
      <c r="E17" s="20">
        <v>330</v>
      </c>
      <c r="F17" s="24"/>
      <c r="G17" s="18" t="s">
        <v>45</v>
      </c>
    </row>
    <row r="18" spans="2:7" ht="53.25" customHeight="1" x14ac:dyDescent="0.25">
      <c r="B18" s="35"/>
      <c r="C18" s="38" t="s">
        <v>23</v>
      </c>
      <c r="D18" s="18" t="s">
        <v>16</v>
      </c>
      <c r="E18" s="26">
        <f>2707.2</f>
        <v>2707.2</v>
      </c>
      <c r="F18" s="24"/>
      <c r="G18" s="18" t="s">
        <v>43</v>
      </c>
    </row>
    <row r="19" spans="2:7" ht="57" customHeight="1" x14ac:dyDescent="0.25">
      <c r="B19" s="36"/>
      <c r="C19" s="38"/>
      <c r="D19" s="15" t="s">
        <v>22</v>
      </c>
      <c r="E19" s="26">
        <f>131+107.5</f>
        <v>238.5</v>
      </c>
      <c r="F19" s="24"/>
      <c r="G19" s="18" t="s">
        <v>47</v>
      </c>
    </row>
    <row r="20" spans="2:7" ht="57" customHeight="1" x14ac:dyDescent="0.25">
      <c r="B20" s="36"/>
      <c r="C20" s="38"/>
      <c r="D20" s="15" t="s">
        <v>12</v>
      </c>
      <c r="E20" s="26">
        <v>1115.5</v>
      </c>
      <c r="F20" s="24"/>
      <c r="G20" s="18" t="s">
        <v>61</v>
      </c>
    </row>
    <row r="21" spans="2:7" ht="87" customHeight="1" x14ac:dyDescent="0.25">
      <c r="B21" s="36"/>
      <c r="C21" s="38"/>
      <c r="D21" s="19" t="s">
        <v>14</v>
      </c>
      <c r="E21" s="27">
        <f>3000+512.5+2737.4</f>
        <v>6249.9</v>
      </c>
      <c r="F21" s="20"/>
      <c r="G21" s="19" t="s">
        <v>46</v>
      </c>
    </row>
    <row r="22" spans="2:7" ht="149.25" customHeight="1" x14ac:dyDescent="0.25">
      <c r="B22" s="37"/>
      <c r="C22" s="39"/>
      <c r="D22" s="18" t="s">
        <v>21</v>
      </c>
      <c r="E22" s="27">
        <f>156+4900.6</f>
        <v>5056.6000000000004</v>
      </c>
      <c r="F22" s="20"/>
      <c r="G22" s="19" t="s">
        <v>44</v>
      </c>
    </row>
    <row r="23" spans="2:7" ht="30.75" customHeight="1" x14ac:dyDescent="0.25">
      <c r="B23" s="13">
        <v>2</v>
      </c>
      <c r="C23" s="14" t="s">
        <v>10</v>
      </c>
      <c r="D23" s="15"/>
      <c r="E23" s="16">
        <f>SUM(E24:E29)</f>
        <v>62129.8</v>
      </c>
      <c r="F23" s="16">
        <f>SUM(F24:F24)</f>
        <v>0</v>
      </c>
      <c r="G23" s="17"/>
    </row>
    <row r="24" spans="2:7" ht="56.25" hidden="1" customHeight="1" x14ac:dyDescent="0.25">
      <c r="B24" s="10"/>
      <c r="C24" s="15" t="s">
        <v>24</v>
      </c>
      <c r="D24" s="40" t="s">
        <v>12</v>
      </c>
      <c r="E24" s="28"/>
      <c r="F24" s="24"/>
      <c r="G24" s="19" t="s">
        <v>25</v>
      </c>
    </row>
    <row r="25" spans="2:7" ht="39" customHeight="1" x14ac:dyDescent="0.25">
      <c r="B25" s="10"/>
      <c r="C25" s="15" t="s">
        <v>48</v>
      </c>
      <c r="D25" s="41"/>
      <c r="E25" s="26">
        <v>39454.1</v>
      </c>
      <c r="F25" s="24"/>
      <c r="G25" s="18" t="s">
        <v>63</v>
      </c>
    </row>
    <row r="26" spans="2:7" ht="49.5" x14ac:dyDescent="0.25">
      <c r="B26" s="10"/>
      <c r="C26" s="15" t="s">
        <v>49</v>
      </c>
      <c r="D26" s="41"/>
      <c r="E26" s="26">
        <f>13500-800.5-12000</f>
        <v>699.5</v>
      </c>
      <c r="F26" s="24"/>
      <c r="G26" s="18" t="s">
        <v>50</v>
      </c>
    </row>
    <row r="27" spans="2:7" s="7" customFormat="1" ht="49.5" x14ac:dyDescent="0.25">
      <c r="B27" s="29"/>
      <c r="C27" s="19" t="s">
        <v>26</v>
      </c>
      <c r="D27" s="41"/>
      <c r="E27" s="27">
        <f>13010.2+800.5</f>
        <v>13810.7</v>
      </c>
      <c r="F27" s="20"/>
      <c r="G27" s="19" t="s">
        <v>51</v>
      </c>
    </row>
    <row r="28" spans="2:7" ht="56.25" customHeight="1" x14ac:dyDescent="0.25">
      <c r="B28" s="10"/>
      <c r="C28" s="15" t="s">
        <v>52</v>
      </c>
      <c r="D28" s="41"/>
      <c r="E28" s="26">
        <v>7424.9</v>
      </c>
      <c r="F28" s="24"/>
      <c r="G28" s="18" t="s">
        <v>53</v>
      </c>
    </row>
    <row r="29" spans="2:7" ht="66" x14ac:dyDescent="0.25">
      <c r="B29" s="10"/>
      <c r="C29" s="15" t="s">
        <v>56</v>
      </c>
      <c r="D29" s="41"/>
      <c r="E29" s="26">
        <v>740.6</v>
      </c>
      <c r="F29" s="24"/>
      <c r="G29" s="18" t="s">
        <v>57</v>
      </c>
    </row>
    <row r="30" spans="2:7" ht="49.5" x14ac:dyDescent="0.25">
      <c r="B30" s="13">
        <v>3</v>
      </c>
      <c r="C30" s="14" t="s">
        <v>9</v>
      </c>
      <c r="D30" s="15"/>
      <c r="E30" s="30">
        <f>SUM(E31:E31)</f>
        <v>1108.4000000000001</v>
      </c>
      <c r="F30" s="24"/>
      <c r="G30" s="18"/>
    </row>
    <row r="31" spans="2:7" ht="33" x14ac:dyDescent="0.25">
      <c r="B31" s="13"/>
      <c r="C31" s="15" t="s">
        <v>40</v>
      </c>
      <c r="D31" s="15" t="s">
        <v>12</v>
      </c>
      <c r="E31" s="26">
        <v>1108.4000000000001</v>
      </c>
      <c r="F31" s="24"/>
      <c r="G31" s="22" t="s">
        <v>41</v>
      </c>
    </row>
    <row r="32" spans="2:7" ht="33" x14ac:dyDescent="0.25">
      <c r="B32" s="13">
        <v>4</v>
      </c>
      <c r="C32" s="14" t="s">
        <v>27</v>
      </c>
      <c r="D32" s="19"/>
      <c r="E32" s="16">
        <f>SUM(E33:E35)</f>
        <v>44704.5</v>
      </c>
      <c r="F32" s="16">
        <f>SUM(F34:F35)</f>
        <v>0</v>
      </c>
      <c r="G32" s="17"/>
    </row>
    <row r="33" spans="2:7" ht="115.5" x14ac:dyDescent="0.25">
      <c r="B33" s="10"/>
      <c r="C33" s="18" t="s">
        <v>28</v>
      </c>
      <c r="D33" s="15" t="s">
        <v>22</v>
      </c>
      <c r="E33" s="24">
        <f>2930.2+4500+3000</f>
        <v>10430.200000000001</v>
      </c>
      <c r="F33" s="24"/>
      <c r="G33" s="31" t="s">
        <v>62</v>
      </c>
    </row>
    <row r="34" spans="2:7" ht="46.5" customHeight="1" x14ac:dyDescent="0.25">
      <c r="B34" s="10"/>
      <c r="C34" s="18" t="s">
        <v>54</v>
      </c>
      <c r="D34" s="19" t="s">
        <v>12</v>
      </c>
      <c r="E34" s="20">
        <f>5000-2000</f>
        <v>3000</v>
      </c>
      <c r="F34" s="20"/>
      <c r="G34" s="32" t="s">
        <v>66</v>
      </c>
    </row>
    <row r="35" spans="2:7" ht="104.25" customHeight="1" x14ac:dyDescent="0.25">
      <c r="B35" s="10"/>
      <c r="C35" s="18" t="s">
        <v>55</v>
      </c>
      <c r="D35" s="19" t="s">
        <v>19</v>
      </c>
      <c r="E35" s="20">
        <f>20038.4+385.9-150-1000+12000</f>
        <v>31274.300000000003</v>
      </c>
      <c r="F35" s="24"/>
      <c r="G35" s="19" t="s">
        <v>65</v>
      </c>
    </row>
    <row r="36" spans="2:7" x14ac:dyDescent="0.25">
      <c r="B36" s="10"/>
      <c r="C36" s="33" t="s">
        <v>7</v>
      </c>
      <c r="D36" s="13"/>
      <c r="E36" s="16">
        <f>SUM(E4+E23+E30+E32)</f>
        <v>194882</v>
      </c>
      <c r="F36" s="16" t="e">
        <f>SUM(#REF!+#REF!+F4+#REF!)+#REF!</f>
        <v>#REF!</v>
      </c>
      <c r="G36" s="17"/>
    </row>
    <row r="37" spans="2:7" ht="15" customHeight="1" x14ac:dyDescent="0.25">
      <c r="B37" s="3"/>
      <c r="C37" s="4"/>
      <c r="D37" s="4"/>
      <c r="E37" s="5"/>
      <c r="F37" s="5"/>
      <c r="G37" s="6"/>
    </row>
    <row r="38" spans="2:7" ht="17.25" hidden="1" customHeight="1" x14ac:dyDescent="0.25">
      <c r="E38" s="8">
        <f>SUM(E36-E15-E16-E17)</f>
        <v>195000</v>
      </c>
    </row>
    <row r="39" spans="2:7" x14ac:dyDescent="0.25">
      <c r="E39" s="8"/>
    </row>
    <row r="40" spans="2:7" x14ac:dyDescent="0.25">
      <c r="E40" s="8"/>
    </row>
  </sheetData>
  <mergeCells count="11">
    <mergeCell ref="B18:B22"/>
    <mergeCell ref="C18:C22"/>
    <mergeCell ref="D24:D29"/>
    <mergeCell ref="F1:G1"/>
    <mergeCell ref="C2:G2"/>
    <mergeCell ref="B15:B17"/>
    <mergeCell ref="C15:C17"/>
    <mergeCell ref="B6:B7"/>
    <mergeCell ref="C6:C7"/>
    <mergeCell ref="B10:B12"/>
    <mergeCell ref="C10:C12"/>
  </mergeCells>
  <pageMargins left="0.70866141732283472" right="0.70866141732283472" top="0.35433070866141736" bottom="0.15748031496062992" header="0.31496062992125984" footer="0.31496062992125984"/>
  <pageSetup paperSize="9" scale="71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Молчанова</dc:creator>
  <cp:lastModifiedBy>Ира Халявина</cp:lastModifiedBy>
  <cp:lastPrinted>2025-10-16T07:32:08Z</cp:lastPrinted>
  <dcterms:created xsi:type="dcterms:W3CDTF">2021-08-09T05:03:38Z</dcterms:created>
  <dcterms:modified xsi:type="dcterms:W3CDTF">2025-10-16T07:32:08Z</dcterms:modified>
</cp:coreProperties>
</file>