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E8" i="1" l="1"/>
  <c r="E41" i="1"/>
  <c r="E23" i="1" l="1"/>
  <c r="E19" i="1"/>
  <c r="E30" i="1" l="1"/>
  <c r="E27" i="1"/>
  <c r="E17" i="1"/>
  <c r="E20" i="1"/>
  <c r="E45" i="1"/>
  <c r="E44" i="1" s="1"/>
  <c r="E39" i="1"/>
  <c r="E34" i="1"/>
  <c r="E31" i="1" s="1"/>
  <c r="F31" i="1" l="1"/>
  <c r="E21" i="1" l="1"/>
  <c r="E12" i="1"/>
  <c r="E6" i="1" s="1"/>
  <c r="F44" i="1" l="1"/>
  <c r="E50" i="1" l="1"/>
  <c r="F6" i="1" l="1"/>
  <c r="F50" i="1" l="1"/>
</calcChain>
</file>

<file path=xl/sharedStrings.xml><?xml version="1.0" encoding="utf-8"?>
<sst xmlns="http://schemas.openxmlformats.org/spreadsheetml/2006/main" count="121" uniqueCount="86">
  <si>
    <t>№</t>
  </si>
  <si>
    <t>Наименование расходов</t>
  </si>
  <si>
    <t>ГРБС</t>
  </si>
  <si>
    <t>Предложения к уточнению</t>
  </si>
  <si>
    <t>Примечание</t>
  </si>
  <si>
    <t>ИТОГО</t>
  </si>
  <si>
    <t>Приложение 3 к реестру</t>
  </si>
  <si>
    <t>Содержание муниципальных учереждений</t>
  </si>
  <si>
    <t>Предложения к уточнению (тыс. рублей)</t>
  </si>
  <si>
    <t xml:space="preserve">Распределение дополнительных доходов  (без учета изменений объема безвозмездных поступлений) </t>
  </si>
  <si>
    <t>Управление образования Администрации МГО</t>
  </si>
  <si>
    <t>Управление по физической  культуре и спорту Администрации МГО</t>
  </si>
  <si>
    <t>Управление культуры Администрации МГО</t>
  </si>
  <si>
    <t>На приобретение продуктов питания</t>
  </si>
  <si>
    <t>Администрация МГО</t>
  </si>
  <si>
    <t>На оплату взносов  на капитальный ремонт общего имущества в многоквартирном доме</t>
  </si>
  <si>
    <t>Управление социальной защиты населения Администрации МГО</t>
  </si>
  <si>
    <t xml:space="preserve">На приобретение оборудования и программного обеспечения </t>
  </si>
  <si>
    <t xml:space="preserve">Для выполнения натуральных норм по питанию в ДОУ (в целях соблюдения сбалансированности, питательности и полезности детского рациона) в соответствии с СанПиН 2.3/2.4.3590-20 </t>
  </si>
  <si>
    <t xml:space="preserve">На заработную плату и начисления на нее </t>
  </si>
  <si>
    <t>На оплату налогов (имущество, земельный , НДС)</t>
  </si>
  <si>
    <t>Для расчетов по налогам за 2, 3 кварталы 2023 года</t>
  </si>
  <si>
    <t>Для расчетов по налогам  по МАОУ "Образовательный центр"</t>
  </si>
  <si>
    <t>На устранение аварийных ситуаций и оплату прочих коммунальных услуг</t>
  </si>
  <si>
    <t>На приобретение расходных материалов (канц.товаров, хозтоваров), горюче-смазочных материалов</t>
  </si>
  <si>
    <t>На приобретение  хозяйственных товаров  для дошкольных учреждений  (моющие средства и пр.)</t>
  </si>
  <si>
    <t xml:space="preserve">На приобретение канцелярских товаров и горюче-смазочных материалов </t>
  </si>
  <si>
    <t>в пределах расчетов к бюджету на 2023 год</t>
  </si>
  <si>
    <t>На выполнение ремонтных работ, противопожарных мероприятий (в т.ч. по предписаниям), работ по обеспечению безопасности муниципальных учреждений, проектно-сметная документация</t>
  </si>
  <si>
    <t>На приобретение оборудования для дошкольных учереждений (стиральная и сушильная машины, холодильник)</t>
  </si>
  <si>
    <t>На приобретение оргтехники и программного обеспечение (в том числе система видеонаблюдения площадок сбора ТКО)</t>
  </si>
  <si>
    <t>Субсидии предприятиям автотранспорта по городским, пригородным автобусным маршрутам</t>
  </si>
  <si>
    <t>ЖКХ , транспорт, капитальное строительство</t>
  </si>
  <si>
    <t>На проведение  кап.ремонта объектов ЖКХ</t>
  </si>
  <si>
    <t xml:space="preserve">Для обеспечения мероприятий по ремонту тепловых сетей Округа (15 объектов). Стоимость работ по сметам составляет 27312,6 тыс. рублей, из областного и федерального бюджетов выделено 24200,0 тыс. рублей. </t>
  </si>
  <si>
    <t>Для разработки Деклараций безопасности гидротехнических сооружений Плотины № 17 на р. Миасс, Плотины оз. Ильменское Миасского городского округа - 1000,0 тыс. рублей, на проведение проектно-изыскательских работ по реконструкции гидротехнических сооружений "ГТС Поликарповского пруда" и "ГТС Миасского городского пруда"  на 2023 год - 1400,0 тыс. рублей, на  2024 год - 5600,0 тыс. рублей</t>
  </si>
  <si>
    <t>На ликвидацию несанционированной свалки</t>
  </si>
  <si>
    <t>На техническое обслуживание и ремонт установок наружного освещения</t>
  </si>
  <si>
    <t>Для обеспечения мероприятий по обслуживанию уличного освещения до 01.12.2023 года</t>
  </si>
  <si>
    <t>Ликвидация несанкционированной свалки по решению суда от 14.04.2021г.  в районе п.Динамо на ул. Готвальда,1/1 (по решению суда от 14.04.2021г.)</t>
  </si>
  <si>
    <t>На проведение проектно-изыскательских работ для строительства системы водоснабжения и водозаборных узлов</t>
  </si>
  <si>
    <t>Для строительства системы водоснабжения в п. Мелентьевка города Миасса (по решению суда) на 2023 год - 800,0 тыс. рублей, на  2024 год - 4900,0 тыс. рублей</t>
  </si>
  <si>
    <t>На оплату госэкспертизы по реконтсрукции дороги</t>
  </si>
  <si>
    <t>Обслуживание и содержание муниципального имуществ, земельные отношения</t>
  </si>
  <si>
    <t xml:space="preserve">Для оплаты взносов </t>
  </si>
  <si>
    <t>На содержание муниципального имущества</t>
  </si>
  <si>
    <t>На подготовку документов по планировке</t>
  </si>
  <si>
    <t>Приобретение муниципального имущества</t>
  </si>
  <si>
    <t xml:space="preserve">Для приобретения и устройства туалета на Городском пляже </t>
  </si>
  <si>
    <t>Мероприятия по программам, прочие расходы</t>
  </si>
  <si>
    <t>На проведение мероприятий по МП "Охрана окружающей среды на территории МГО "</t>
  </si>
  <si>
    <t xml:space="preserve">Для проведения работ по межеванию и постановки на кадастровый учет городских лесов (по решению суда) </t>
  </si>
  <si>
    <t>На проведение мероприятий по МП "Развитие физической культуры и спорта в МГО"</t>
  </si>
  <si>
    <t>На проведение мероприятий по МП "Поддержка социально-ориентированных некоммерческих организаций  в Миасском городском округе" и МП «Социальная защита населения Миасского городского округа»</t>
  </si>
  <si>
    <t>На поддержку СОНКО и проведение общегородских мероприятий</t>
  </si>
  <si>
    <t>Для обеспечения противопожарных мероприятий. Увеличение расходов в связи  изменениями в постановление Правительства РФ от 24.10.2022 г. № 1885 с 01.03.2023 г. (увеличилась ширина противопожарных разрывов с 5 м до 10 м)</t>
  </si>
  <si>
    <t>На создание структурного подразделения "Муниципальный опорный центр" МАУ ДО "ДДТ "Юность"</t>
  </si>
  <si>
    <t>Для обеспечения деятельности структурного подразделения (приобретение мебели (столы, стулья, стеллажи), АРМ, МФУ, антивирусная программа, оборудование для конференцсвязи, телефонные аппараты, сейф, канцелярские товары, печатная продукция, баннер, вывеска, командировочные расходы).</t>
  </si>
  <si>
    <r>
      <t xml:space="preserve">На выполнение ремонтных работ, противопожарных мероприятий в спортивных школах Округа, ПСД  на устройство ограждения  футбольного поля, капитальный ремонт освещения стадиона "Заря"; капитальный ремонт фасада здания </t>
    </r>
    <r>
      <rPr>
        <sz val="12.5"/>
        <rFont val="Times New Roman"/>
        <family val="1"/>
        <charset val="204"/>
      </rPr>
      <t>МБУ ДО "СШОР "Вертикаль"</t>
    </r>
  </si>
  <si>
    <t>На проведение мероприятий по МП "Обеспечение безопасности жизнедеятельности населения Миасского городского округа"</t>
  </si>
  <si>
    <t>На прочие расходы для обеспечения деятельности муниципальных учреждений</t>
  </si>
  <si>
    <t>На проведение общегородских мероприятий, приобретение конвертов и оплату почтовых расходов</t>
  </si>
  <si>
    <t>На сопровождение программного обеспечения</t>
  </si>
  <si>
    <t>Для оплаты содержания имущества (автобус, оргтехника)</t>
  </si>
  <si>
    <t>Подготовка учреждений социальной сферы к новому учебному году (в соответствии с наказами)</t>
  </si>
  <si>
    <t>до 01.08, при наличии экономии до 01.09</t>
  </si>
  <si>
    <t>На оплату коммунальных услуг</t>
  </si>
  <si>
    <t>На  расходы учреждений за счет средств, полученных от оказания платных услуг и поступления инициативных платежей</t>
  </si>
  <si>
    <t>Инициативные платежи населения для 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</si>
  <si>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На приобретния строительных материалов для проведения текущих ремонтов - 68,6 тыс. рублей, на приобретение канцелярских товаров - 0,9 тыс. рублей</t>
  </si>
  <si>
    <t xml:space="preserve">Для устранения аварийных ситуации в учреждениях культуры (МКУ "Городской Дом культуры" и МБУ ДО "ДШИ № 1 МГО") </t>
  </si>
  <si>
    <t>На промывку и опрессовку  систем в учреждениях образования в целях подготовки к отопительному сезону 2023-2024гг. - 6000,0 тыс. рублей, на устранение аварийных ситуаций - 3000,0 тыс. рублей, обслуживание и страхование лифтов МАОУ "Образовательный центр" - 200,0 тыс. рублей</t>
  </si>
  <si>
    <t>Для монтажа оборудования теплового узла и теплоизоляции в МКУ ДО "Спортивная школа по адаптивным видам спорта", установку (поверку) счетчика отопления в МКУ ДО "СШ по АВС"</t>
  </si>
  <si>
    <t>На выполнение ремонтных работ, противопожарных мероприятий по предписаниям надзорных органов за 2021 год: противопожарные мероприятия, ограждение территории - 5515,1 тыс. рублей;  ремонтные работы в учереждениях образования - 4970,5 тыс. рублей. Обслуживание АПС на 2023 год</t>
  </si>
  <si>
    <t>На ремонт кабинетов</t>
  </si>
  <si>
    <t>На  дизайн - проект и ПСД для проведения ремонта малого зала 1 этажа ЦД "Строитель" - 200,0 тыс.рублей; проектирование помещения сцены и зрительного зала  ДК "Динамо" - 650,0 тыс.рублей (для подачи заявки в Министерство культуры ЧО на 2025 г. на  проведение внутренних ремнотных работ)</t>
  </si>
  <si>
    <t>На оплату коммунальных услуг и проведение противопожарных мероприятий</t>
  </si>
  <si>
    <t>На медицинский осмотр сотрудинков образовательных учреждений и проведение спецоценки условий труда</t>
  </si>
  <si>
    <t xml:space="preserve">Для обеспечения перевозок по пригородным и городским маршрутам до 01.10.2023г. (с учетом доп.маршрутов №№31, 33) </t>
  </si>
  <si>
    <t xml:space="preserve">Для проведения госэкспертизы реконструкции автомобильной дороги на пересечении ул. Ак. Павлова и ул. Лихачева </t>
  </si>
  <si>
    <t>На содержание бесхозяйных газовых сетей, фонтана Машгородка и ремонт муниципального имущества (в том числе автобусы)</t>
  </si>
  <si>
    <t>Для  формирования земельных участков</t>
  </si>
  <si>
    <t>На эксплуатацию ГТС и проектно-изыскательские работы</t>
  </si>
  <si>
    <t>Выполнение работ по предписаниям надзорных органов, проведение ремонтных работ (в том числе частичные ремонты кровель и т.д.), замена окон и др. При необходимости возможно перераспределение на Управление по физической  культуре и спорту Администрации МГО и Управление культуры Администрации МГО</t>
  </si>
  <si>
    <t xml:space="preserve">Для проведения спортивно – массовых мероприятий в июне - августе 2023 года, командировочные расходы в рамках мероприятий </t>
  </si>
  <si>
    <t>На увеличение ФОТ, в том числе: в связи с необходимость создания муниципального опорного центра (приказ Министерства просвещения России от 04.09.2019 г. № 467 и письмо Министерства образования и науки Челябинской области от 27.02.2023г. № 1887) с 01.06.2023года на содержание 5 ставок  - 1774,7 тыс. рублей; для централизованной бухгалтерии - 3025,5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</si>
</sst>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i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i/>
      <sz val="12.5"/>
      <color rgb="FFFF0000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justify"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justify" vertical="center" wrapText="1"/>
    </xf>
    <xf numFmtId="49" fontId="5" fillId="0" borderId="2" xfId="0" applyNumberFormat="1" applyFont="1" applyFill="1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tabSelected="1" workbookViewId="0">
      <selection activeCell="C63" sqref="C63"/>
    </sheetView>
  </sheetViews>
  <sheetFormatPr defaultColWidth="9.140625" defaultRowHeight="16.5" x14ac:dyDescent="0.25"/>
  <cols>
    <col min="1" max="1" width="1.5703125" style="1" customWidth="1"/>
    <col min="2" max="2" width="4.28515625" style="2" customWidth="1"/>
    <col min="3" max="3" width="39.7109375" style="3" customWidth="1"/>
    <col min="4" max="4" width="26.140625" style="3" customWidth="1"/>
    <col min="5" max="5" width="15.28515625" style="2" customWidth="1"/>
    <col min="6" max="6" width="14.140625" style="2" hidden="1" customWidth="1"/>
    <col min="7" max="7" width="78.140625" style="3" customWidth="1"/>
    <col min="8" max="8" width="15" style="1" hidden="1" customWidth="1"/>
    <col min="9" max="9" width="9.140625" style="1"/>
    <col min="10" max="10" width="17.42578125" style="1" customWidth="1"/>
    <col min="11" max="16384" width="9.140625" style="1"/>
  </cols>
  <sheetData>
    <row r="1" spans="2:8" x14ac:dyDescent="0.25">
      <c r="F1" s="32" t="s">
        <v>6</v>
      </c>
      <c r="G1" s="32"/>
    </row>
    <row r="2" spans="2:8" x14ac:dyDescent="0.25">
      <c r="F2" s="33"/>
      <c r="G2" s="33"/>
    </row>
    <row r="3" spans="2:8" ht="17.25" x14ac:dyDescent="0.25">
      <c r="C3" s="34" t="s">
        <v>9</v>
      </c>
      <c r="D3" s="34"/>
      <c r="E3" s="35"/>
      <c r="F3" s="36"/>
      <c r="G3" s="36"/>
    </row>
    <row r="4" spans="2:8" x14ac:dyDescent="0.25">
      <c r="G4" s="4"/>
    </row>
    <row r="5" spans="2:8" ht="49.5" x14ac:dyDescent="0.25">
      <c r="B5" s="5" t="s">
        <v>0</v>
      </c>
      <c r="C5" s="51" t="s">
        <v>1</v>
      </c>
      <c r="D5" s="5" t="s">
        <v>2</v>
      </c>
      <c r="E5" s="6" t="s">
        <v>8</v>
      </c>
      <c r="F5" s="6" t="s">
        <v>3</v>
      </c>
      <c r="G5" s="6" t="s">
        <v>4</v>
      </c>
    </row>
    <row r="6" spans="2:8" ht="33" x14ac:dyDescent="0.25">
      <c r="B6" s="7">
        <v>1</v>
      </c>
      <c r="C6" s="8" t="s">
        <v>7</v>
      </c>
      <c r="D6" s="9"/>
      <c r="E6" s="10">
        <f>SUM(E7:E30)</f>
        <v>60215.100000000006</v>
      </c>
      <c r="F6" s="10" t="e">
        <f>SUM(#REF!)</f>
        <v>#REF!</v>
      </c>
      <c r="G6" s="11"/>
    </row>
    <row r="7" spans="2:8" ht="99" x14ac:dyDescent="0.25">
      <c r="B7" s="5"/>
      <c r="C7" s="29" t="s">
        <v>19</v>
      </c>
      <c r="D7" s="12" t="s">
        <v>10</v>
      </c>
      <c r="E7" s="13">
        <v>4800.2</v>
      </c>
      <c r="F7" s="13"/>
      <c r="G7" s="14" t="s">
        <v>85</v>
      </c>
    </row>
    <row r="8" spans="2:8" x14ac:dyDescent="0.25">
      <c r="B8" s="42"/>
      <c r="C8" s="37" t="s">
        <v>20</v>
      </c>
      <c r="D8" s="14" t="s">
        <v>14</v>
      </c>
      <c r="E8" s="13">
        <f>1921.7-96.1</f>
        <v>1825.6000000000001</v>
      </c>
      <c r="F8" s="13"/>
      <c r="G8" s="14" t="s">
        <v>21</v>
      </c>
    </row>
    <row r="9" spans="2:8" ht="49.5" x14ac:dyDescent="0.25">
      <c r="B9" s="46"/>
      <c r="C9" s="41"/>
      <c r="D9" s="12" t="s">
        <v>10</v>
      </c>
      <c r="E9" s="13">
        <v>5302.4</v>
      </c>
      <c r="F9" s="13"/>
      <c r="G9" s="14" t="s">
        <v>22</v>
      </c>
    </row>
    <row r="10" spans="2:8" ht="63" x14ac:dyDescent="0.25">
      <c r="B10" s="5"/>
      <c r="C10" s="15" t="s">
        <v>13</v>
      </c>
      <c r="D10" s="12" t="s">
        <v>10</v>
      </c>
      <c r="E10" s="13">
        <v>13600</v>
      </c>
      <c r="F10" s="16"/>
      <c r="G10" s="12" t="s">
        <v>18</v>
      </c>
      <c r="H10" s="31" t="s">
        <v>65</v>
      </c>
    </row>
    <row r="11" spans="2:8" ht="49.5" x14ac:dyDescent="0.25">
      <c r="B11" s="5"/>
      <c r="C11" s="40" t="s">
        <v>24</v>
      </c>
      <c r="D11" s="12" t="s">
        <v>10</v>
      </c>
      <c r="E11" s="13">
        <v>1650</v>
      </c>
      <c r="F11" s="16"/>
      <c r="G11" s="12" t="s">
        <v>25</v>
      </c>
      <c r="H11" s="47" t="s">
        <v>27</v>
      </c>
    </row>
    <row r="12" spans="2:8" x14ac:dyDescent="0.25">
      <c r="B12" s="5"/>
      <c r="C12" s="40"/>
      <c r="D12" s="14" t="s">
        <v>14</v>
      </c>
      <c r="E12" s="13">
        <f>1000+215.1</f>
        <v>1215.0999999999999</v>
      </c>
      <c r="F12" s="16"/>
      <c r="G12" s="12" t="s">
        <v>26</v>
      </c>
      <c r="H12" s="48"/>
    </row>
    <row r="13" spans="2:8" ht="49.5" x14ac:dyDescent="0.25">
      <c r="B13" s="42"/>
      <c r="C13" s="37" t="s">
        <v>67</v>
      </c>
      <c r="D13" s="12" t="s">
        <v>10</v>
      </c>
      <c r="E13" s="13">
        <v>69.5</v>
      </c>
      <c r="F13" s="16"/>
      <c r="G13" s="12" t="s">
        <v>69</v>
      </c>
    </row>
    <row r="14" spans="2:8" ht="66" x14ac:dyDescent="0.25">
      <c r="B14" s="43"/>
      <c r="C14" s="38"/>
      <c r="D14" s="14" t="s">
        <v>14</v>
      </c>
      <c r="E14" s="13">
        <v>16</v>
      </c>
      <c r="F14" s="16"/>
      <c r="G14" s="12" t="s">
        <v>68</v>
      </c>
    </row>
    <row r="15" spans="2:8" ht="66" x14ac:dyDescent="0.25">
      <c r="B15" s="43"/>
      <c r="C15" s="38"/>
      <c r="D15" s="14" t="s">
        <v>11</v>
      </c>
      <c r="E15" s="13">
        <v>6.6</v>
      </c>
      <c r="F15" s="16"/>
      <c r="G15" s="12" t="s">
        <v>66</v>
      </c>
    </row>
    <row r="16" spans="2:8" ht="33" x14ac:dyDescent="0.25">
      <c r="B16" s="44"/>
      <c r="C16" s="39"/>
      <c r="D16" s="12" t="s">
        <v>12</v>
      </c>
      <c r="E16" s="13">
        <v>20.8</v>
      </c>
      <c r="F16" s="16"/>
      <c r="G16" s="17" t="s">
        <v>76</v>
      </c>
    </row>
    <row r="17" spans="2:7" ht="66" x14ac:dyDescent="0.25">
      <c r="B17" s="42"/>
      <c r="C17" s="52" t="s">
        <v>23</v>
      </c>
      <c r="D17" s="12" t="s">
        <v>10</v>
      </c>
      <c r="E17" s="13">
        <f>9000+200</f>
        <v>9200</v>
      </c>
      <c r="F17" s="16"/>
      <c r="G17" s="12" t="s">
        <v>71</v>
      </c>
    </row>
    <row r="18" spans="2:7" ht="33" x14ac:dyDescent="0.25">
      <c r="B18" s="49"/>
      <c r="C18" s="53"/>
      <c r="D18" s="12" t="s">
        <v>12</v>
      </c>
      <c r="E18" s="13">
        <v>248</v>
      </c>
      <c r="F18" s="16"/>
      <c r="G18" s="12" t="s">
        <v>70</v>
      </c>
    </row>
    <row r="19" spans="2:7" ht="66" x14ac:dyDescent="0.25">
      <c r="B19" s="44"/>
      <c r="C19" s="54"/>
      <c r="D19" s="14" t="s">
        <v>11</v>
      </c>
      <c r="E19" s="13">
        <f>514.1-127</f>
        <v>387.1</v>
      </c>
      <c r="F19" s="16"/>
      <c r="G19" s="12" t="s">
        <v>72</v>
      </c>
    </row>
    <row r="20" spans="2:7" ht="82.5" x14ac:dyDescent="0.25">
      <c r="B20" s="42"/>
      <c r="C20" s="50" t="s">
        <v>28</v>
      </c>
      <c r="D20" s="12" t="s">
        <v>10</v>
      </c>
      <c r="E20" s="13">
        <f>4970.5+5515.1+882.8</f>
        <v>11368.4</v>
      </c>
      <c r="F20" s="16"/>
      <c r="G20" s="12" t="s">
        <v>73</v>
      </c>
    </row>
    <row r="21" spans="2:7" x14ac:dyDescent="0.25">
      <c r="B21" s="49"/>
      <c r="C21" s="50"/>
      <c r="D21" s="14" t="s">
        <v>14</v>
      </c>
      <c r="E21" s="13">
        <f>800</f>
        <v>800</v>
      </c>
      <c r="F21" s="16"/>
      <c r="G21" s="12" t="s">
        <v>74</v>
      </c>
    </row>
    <row r="22" spans="2:7" ht="82.5" x14ac:dyDescent="0.25">
      <c r="B22" s="49"/>
      <c r="C22" s="50"/>
      <c r="D22" s="12" t="s">
        <v>12</v>
      </c>
      <c r="E22" s="13">
        <v>850</v>
      </c>
      <c r="F22" s="16"/>
      <c r="G22" s="12" t="s">
        <v>75</v>
      </c>
    </row>
    <row r="23" spans="2:7" ht="66" x14ac:dyDescent="0.25">
      <c r="B23" s="44"/>
      <c r="C23" s="45"/>
      <c r="D23" s="14" t="s">
        <v>11</v>
      </c>
      <c r="E23" s="13">
        <f>151+775.9+127</f>
        <v>1053.9000000000001</v>
      </c>
      <c r="F23" s="16"/>
      <c r="G23" s="12" t="s">
        <v>58</v>
      </c>
    </row>
    <row r="24" spans="2:7" ht="82.5" x14ac:dyDescent="0.25">
      <c r="B24" s="5"/>
      <c r="C24" s="30" t="s">
        <v>56</v>
      </c>
      <c r="D24" s="12" t="s">
        <v>10</v>
      </c>
      <c r="E24" s="13">
        <v>500</v>
      </c>
      <c r="F24" s="16"/>
      <c r="G24" s="12" t="s">
        <v>57</v>
      </c>
    </row>
    <row r="25" spans="2:7" ht="49.5" x14ac:dyDescent="0.25">
      <c r="B25" s="42"/>
      <c r="C25" s="40" t="s">
        <v>17</v>
      </c>
      <c r="D25" s="12" t="s">
        <v>10</v>
      </c>
      <c r="E25" s="18">
        <v>178.8</v>
      </c>
      <c r="F25" s="16"/>
      <c r="G25" s="12" t="s">
        <v>29</v>
      </c>
    </row>
    <row r="26" spans="2:7" ht="33" x14ac:dyDescent="0.25">
      <c r="B26" s="44"/>
      <c r="C26" s="45"/>
      <c r="D26" s="14" t="s">
        <v>14</v>
      </c>
      <c r="E26" s="18">
        <v>2501.8000000000002</v>
      </c>
      <c r="F26" s="16"/>
      <c r="G26" s="12" t="s">
        <v>30</v>
      </c>
    </row>
    <row r="27" spans="2:7" ht="49.5" x14ac:dyDescent="0.25">
      <c r="B27" s="42"/>
      <c r="C27" s="40" t="s">
        <v>60</v>
      </c>
      <c r="D27" s="12" t="s">
        <v>10</v>
      </c>
      <c r="E27" s="18">
        <f>2420+111</f>
        <v>2531</v>
      </c>
      <c r="F27" s="16"/>
      <c r="G27" s="12" t="s">
        <v>77</v>
      </c>
    </row>
    <row r="28" spans="2:7" ht="49.5" x14ac:dyDescent="0.25">
      <c r="B28" s="43"/>
      <c r="C28" s="40"/>
      <c r="D28" s="9" t="s">
        <v>16</v>
      </c>
      <c r="E28" s="18">
        <v>70</v>
      </c>
      <c r="F28" s="16"/>
      <c r="G28" s="12" t="s">
        <v>62</v>
      </c>
    </row>
    <row r="29" spans="2:7" ht="66" x14ac:dyDescent="0.25">
      <c r="B29" s="43"/>
      <c r="C29" s="40"/>
      <c r="D29" s="14" t="s">
        <v>11</v>
      </c>
      <c r="E29" s="18">
        <v>244.9</v>
      </c>
      <c r="F29" s="16"/>
      <c r="G29" s="12" t="s">
        <v>63</v>
      </c>
    </row>
    <row r="30" spans="2:7" ht="33" x14ac:dyDescent="0.25">
      <c r="B30" s="44"/>
      <c r="C30" s="45"/>
      <c r="D30" s="14" t="s">
        <v>14</v>
      </c>
      <c r="E30" s="18">
        <f>700+1075</f>
        <v>1775</v>
      </c>
      <c r="F30" s="16"/>
      <c r="G30" s="12" t="s">
        <v>61</v>
      </c>
    </row>
    <row r="31" spans="2:7" ht="33" x14ac:dyDescent="0.25">
      <c r="B31" s="7">
        <v>2</v>
      </c>
      <c r="C31" s="8" t="s">
        <v>32</v>
      </c>
      <c r="D31" s="9"/>
      <c r="E31" s="10">
        <f>SUM(E32:E38)</f>
        <v>26167</v>
      </c>
      <c r="F31" s="10">
        <f>SUM(F32:F32)</f>
        <v>0</v>
      </c>
      <c r="G31" s="11"/>
    </row>
    <row r="32" spans="2:7" ht="66" x14ac:dyDescent="0.25">
      <c r="B32" s="5"/>
      <c r="C32" s="30" t="s">
        <v>31</v>
      </c>
      <c r="D32" s="9" t="s">
        <v>14</v>
      </c>
      <c r="E32" s="19">
        <v>10848</v>
      </c>
      <c r="F32" s="16"/>
      <c r="G32" s="9" t="s">
        <v>78</v>
      </c>
    </row>
    <row r="33" spans="2:7" ht="49.5" x14ac:dyDescent="0.25">
      <c r="B33" s="5"/>
      <c r="C33" s="30" t="s">
        <v>33</v>
      </c>
      <c r="D33" s="9" t="s">
        <v>14</v>
      </c>
      <c r="E33" s="18">
        <v>3112.6</v>
      </c>
      <c r="F33" s="16"/>
      <c r="G33" s="12" t="s">
        <v>34</v>
      </c>
    </row>
    <row r="34" spans="2:7" ht="99" x14ac:dyDescent="0.25">
      <c r="B34" s="5"/>
      <c r="C34" s="30" t="s">
        <v>82</v>
      </c>
      <c r="D34" s="9" t="s">
        <v>14</v>
      </c>
      <c r="E34" s="18">
        <f>1000+1400</f>
        <v>2400</v>
      </c>
      <c r="F34" s="16"/>
      <c r="G34" s="12" t="s">
        <v>35</v>
      </c>
    </row>
    <row r="35" spans="2:7" ht="49.5" x14ac:dyDescent="0.25">
      <c r="B35" s="5"/>
      <c r="C35" s="30" t="s">
        <v>36</v>
      </c>
      <c r="D35" s="9" t="s">
        <v>14</v>
      </c>
      <c r="E35" s="18">
        <v>3000</v>
      </c>
      <c r="F35" s="16"/>
      <c r="G35" s="12" t="s">
        <v>39</v>
      </c>
    </row>
    <row r="36" spans="2:7" ht="49.5" x14ac:dyDescent="0.25">
      <c r="B36" s="5"/>
      <c r="C36" s="30" t="s">
        <v>37</v>
      </c>
      <c r="D36" s="9" t="s">
        <v>14</v>
      </c>
      <c r="E36" s="18">
        <v>4906.3999999999996</v>
      </c>
      <c r="F36" s="16"/>
      <c r="G36" s="12" t="s">
        <v>38</v>
      </c>
    </row>
    <row r="37" spans="2:7" ht="82.5" x14ac:dyDescent="0.25">
      <c r="B37" s="5"/>
      <c r="C37" s="30" t="s">
        <v>40</v>
      </c>
      <c r="D37" s="9" t="s">
        <v>14</v>
      </c>
      <c r="E37" s="18">
        <v>800</v>
      </c>
      <c r="F37" s="16"/>
      <c r="G37" s="12" t="s">
        <v>41</v>
      </c>
    </row>
    <row r="38" spans="2:7" ht="33" x14ac:dyDescent="0.25">
      <c r="B38" s="5"/>
      <c r="C38" s="30" t="s">
        <v>42</v>
      </c>
      <c r="D38" s="9" t="s">
        <v>14</v>
      </c>
      <c r="E38" s="18">
        <v>1100</v>
      </c>
      <c r="F38" s="16"/>
      <c r="G38" s="12" t="s">
        <v>79</v>
      </c>
    </row>
    <row r="39" spans="2:7" ht="49.5" x14ac:dyDescent="0.25">
      <c r="B39" s="7">
        <v>3</v>
      </c>
      <c r="C39" s="8" t="s">
        <v>43</v>
      </c>
      <c r="D39" s="9"/>
      <c r="E39" s="28">
        <f>SUM(E40:E43)</f>
        <v>7099.8</v>
      </c>
      <c r="F39" s="16"/>
      <c r="G39" s="12"/>
    </row>
    <row r="40" spans="2:7" ht="49.5" x14ac:dyDescent="0.25">
      <c r="B40" s="7"/>
      <c r="C40" s="30" t="s">
        <v>15</v>
      </c>
      <c r="D40" s="9" t="s">
        <v>14</v>
      </c>
      <c r="E40" s="18">
        <v>1000</v>
      </c>
      <c r="F40" s="16"/>
      <c r="G40" s="12" t="s">
        <v>44</v>
      </c>
    </row>
    <row r="41" spans="2:7" ht="33" x14ac:dyDescent="0.25">
      <c r="B41" s="5"/>
      <c r="C41" s="30" t="s">
        <v>45</v>
      </c>
      <c r="D41" s="9" t="s">
        <v>14</v>
      </c>
      <c r="E41" s="18">
        <f>1999.8+600</f>
        <v>2599.8000000000002</v>
      </c>
      <c r="F41" s="16"/>
      <c r="G41" s="12" t="s">
        <v>80</v>
      </c>
    </row>
    <row r="42" spans="2:7" ht="33" x14ac:dyDescent="0.25">
      <c r="B42" s="5"/>
      <c r="C42" s="30" t="s">
        <v>46</v>
      </c>
      <c r="D42" s="9" t="s">
        <v>14</v>
      </c>
      <c r="E42" s="18">
        <v>500</v>
      </c>
      <c r="F42" s="16"/>
      <c r="G42" s="12" t="s">
        <v>81</v>
      </c>
    </row>
    <row r="43" spans="2:7" ht="33" x14ac:dyDescent="0.25">
      <c r="B43" s="5"/>
      <c r="C43" s="30" t="s">
        <v>47</v>
      </c>
      <c r="D43" s="9" t="s">
        <v>14</v>
      </c>
      <c r="E43" s="18">
        <v>3000</v>
      </c>
      <c r="F43" s="16"/>
      <c r="G43" s="12" t="s">
        <v>48</v>
      </c>
    </row>
    <row r="44" spans="2:7" ht="33" x14ac:dyDescent="0.25">
      <c r="B44" s="7">
        <v>4</v>
      </c>
      <c r="C44" s="8" t="s">
        <v>49</v>
      </c>
      <c r="D44" s="8"/>
      <c r="E44" s="10">
        <f>SUM(E45:E49)</f>
        <v>17522</v>
      </c>
      <c r="F44" s="10">
        <f>SUM(F46:F47)</f>
        <v>0</v>
      </c>
      <c r="G44" s="11"/>
    </row>
    <row r="45" spans="2:7" ht="115.5" x14ac:dyDescent="0.25">
      <c r="B45" s="5"/>
      <c r="C45" s="29" t="s">
        <v>53</v>
      </c>
      <c r="D45" s="9" t="s">
        <v>16</v>
      </c>
      <c r="E45" s="16">
        <f>145+823.4</f>
        <v>968.4</v>
      </c>
      <c r="F45" s="16"/>
      <c r="G45" s="20" t="s">
        <v>54</v>
      </c>
    </row>
    <row r="46" spans="2:7" ht="49.5" x14ac:dyDescent="0.25">
      <c r="B46" s="5"/>
      <c r="C46" s="29" t="s">
        <v>50</v>
      </c>
      <c r="D46" s="14" t="s">
        <v>14</v>
      </c>
      <c r="E46" s="13">
        <v>1724.6</v>
      </c>
      <c r="F46" s="13"/>
      <c r="G46" s="21" t="s">
        <v>51</v>
      </c>
    </row>
    <row r="47" spans="2:7" ht="49.5" x14ac:dyDescent="0.25">
      <c r="B47" s="5"/>
      <c r="C47" s="29" t="s">
        <v>52</v>
      </c>
      <c r="D47" s="14" t="s">
        <v>14</v>
      </c>
      <c r="E47" s="13">
        <v>829</v>
      </c>
      <c r="F47" s="16"/>
      <c r="G47" s="14" t="s">
        <v>84</v>
      </c>
    </row>
    <row r="48" spans="2:7" ht="66" x14ac:dyDescent="0.25">
      <c r="B48" s="5"/>
      <c r="C48" s="29" t="s">
        <v>59</v>
      </c>
      <c r="D48" s="14" t="s">
        <v>14</v>
      </c>
      <c r="E48" s="13">
        <v>1000</v>
      </c>
      <c r="F48" s="16"/>
      <c r="G48" s="14" t="s">
        <v>55</v>
      </c>
    </row>
    <row r="49" spans="2:10" ht="82.5" x14ac:dyDescent="0.25">
      <c r="B49" s="5"/>
      <c r="C49" s="29" t="s">
        <v>64</v>
      </c>
      <c r="D49" s="12" t="s">
        <v>10</v>
      </c>
      <c r="E49" s="13">
        <v>13000</v>
      </c>
      <c r="F49" s="16"/>
      <c r="G49" s="21" t="s">
        <v>83</v>
      </c>
    </row>
    <row r="50" spans="2:10" x14ac:dyDescent="0.25">
      <c r="B50" s="5"/>
      <c r="C50" s="22" t="s">
        <v>5</v>
      </c>
      <c r="D50" s="7"/>
      <c r="E50" s="10">
        <f>SUM(E6+E31+E39+E44)</f>
        <v>111003.90000000001</v>
      </c>
      <c r="F50" s="10" t="e">
        <f>SUM(#REF!+#REF!+F6+#REF!)+#REF!</f>
        <v>#REF!</v>
      </c>
      <c r="G50" s="11"/>
      <c r="J50" s="23"/>
    </row>
    <row r="51" spans="2:10" x14ac:dyDescent="0.25">
      <c r="B51" s="24"/>
      <c r="C51" s="25"/>
      <c r="D51" s="25"/>
      <c r="E51" s="26"/>
      <c r="F51" s="26"/>
      <c r="G51" s="27"/>
    </row>
  </sheetData>
  <mergeCells count="17">
    <mergeCell ref="B27:B30"/>
    <mergeCell ref="C27:C30"/>
    <mergeCell ref="B8:B9"/>
    <mergeCell ref="H11:H12"/>
    <mergeCell ref="B25:B26"/>
    <mergeCell ref="B20:B23"/>
    <mergeCell ref="B17:B19"/>
    <mergeCell ref="B13:B16"/>
    <mergeCell ref="C20:C23"/>
    <mergeCell ref="C25:C26"/>
    <mergeCell ref="C17:C19"/>
    <mergeCell ref="F1:G1"/>
    <mergeCell ref="F2:G2"/>
    <mergeCell ref="C3:G3"/>
    <mergeCell ref="C13:C16"/>
    <mergeCell ref="C11:C12"/>
    <mergeCell ref="C8:C9"/>
  </mergeCells>
  <pageMargins left="0.31496062992125984" right="0.11811023622047245" top="0.35433070866141736" bottom="0.15748031496062992" header="0.31496062992125984" footer="0.31496062992125984"/>
  <pageSetup paperSize="9" scale="8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Ира Халявина</cp:lastModifiedBy>
  <cp:lastPrinted>2023-06-13T11:16:12Z</cp:lastPrinted>
  <dcterms:created xsi:type="dcterms:W3CDTF">2021-08-09T05:03:38Z</dcterms:created>
  <dcterms:modified xsi:type="dcterms:W3CDTF">2023-06-13T11:16:48Z</dcterms:modified>
</cp:coreProperties>
</file>