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2165" windowHeight="12795" activeTab="1"/>
  </bookViews>
  <sheets>
    <sheet name="Объем" sheetId="1" r:id="rId1"/>
    <sheet name="Структура " sheetId="2" r:id="rId2"/>
  </sheets>
  <definedNames>
    <definedName name="_xlnm.Print_Titles" localSheetId="0">'Объем'!$6:$6</definedName>
    <definedName name="_xlnm.Print_Titles" localSheetId="1">'Структура '!$4:$5</definedName>
    <definedName name="_xlnm.Print_Area" localSheetId="0">'Объем'!$A$1:$F$207</definedName>
    <definedName name="_xlnm.Print_Area" localSheetId="1">'Структура '!$A$1:$K$49</definedName>
  </definedNames>
  <calcPr fullCalcOnLoad="1"/>
</workbook>
</file>

<file path=xl/sharedStrings.xml><?xml version="1.0" encoding="utf-8"?>
<sst xmlns="http://schemas.openxmlformats.org/spreadsheetml/2006/main" count="466" uniqueCount="371">
  <si>
    <t>Коды бюджетной классификации</t>
  </si>
  <si>
    <t>Наименование доходов</t>
  </si>
  <si>
    <t xml:space="preserve"> 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</si>
  <si>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</si>
  <si>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</si>
  <si>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</si>
  <si>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</si>
  <si>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</si>
  <si>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</si>
  <si>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</si>
  <si>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</si>
  <si>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</si>
  <si>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</si>
  <si>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</si>
  <si>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</si>
  <si>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</si>
  <si>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</si>
  <si>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</si>
  <si>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</si>
  <si>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</si>
  <si>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</si>
  <si>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</si>
  <si>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ДОХОДЫ</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</si>
  <si>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</si>
  <si>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</si>
  <si>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</si>
  <si>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</si>
  <si>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</si>
  <si>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</si>
  <si>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</si>
  <si>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</si>
  <si>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Прочие доходы от оказания платных услуг (работ) получателями средств бюджетов городских округов</t>
  </si>
  <si>
    <t>Прочие доходы от компенсаций затрат государства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</si>
  <si>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</si>
  <si>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</si>
  <si>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</si>
  <si>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</si>
  <si>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Прочие неналоговые доходы</t>
  </si>
  <si>
    <t>НЕНАЛОГОВЫЕ ДОХОДЫ</t>
  </si>
  <si>
    <t>НАЛОГОВЫЕ И НЕНАЛОГОВЫЕ ДОХОДЫ</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</si>
  <si>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</si>
  <si>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</si>
  <si>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</si>
  <si>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</si>
  <si>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</si>
  <si>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предоставление гражданам субсидий на оплату жилого помещения и коммунальных услуг</t>
  </si>
  <si>
    <t>Иные межбюджетные трансферты</t>
  </si>
  <si>
    <t>Прочие безвозмездные поступления</t>
  </si>
  <si>
    <t>БЕЗВОЗМЕЗДНЫЕ ПОСТУПЛЕНИЯ</t>
  </si>
  <si>
    <t>ВСЕГО ДОХОДОВ</t>
  </si>
  <si>
    <t>Удельный вес
(%)</t>
  </si>
  <si>
    <t>1. Налоговые и неналоговые доходы</t>
  </si>
  <si>
    <t>1.1.  Налоговые доходы</t>
  </si>
  <si>
    <t>1.2. Неналоговые доходы</t>
  </si>
  <si>
    <t>2. Межбюджетные трансферты 
из областного бюджета</t>
  </si>
  <si>
    <t>- дотации</t>
  </si>
  <si>
    <t>- субсидии</t>
  </si>
  <si>
    <t>- субвенции</t>
  </si>
  <si>
    <t>- иные межбюджетные</t>
  </si>
  <si>
    <t>Доходы, поступающие в порядке возмещения расходов, понесенных в связи с эксплуатацией имущества городских округов</t>
  </si>
  <si>
    <t>7=4-2</t>
  </si>
  <si>
    <t>Земельный налог</t>
  </si>
  <si>
    <t>Штрафы, санкции, возмещение ущерба</t>
  </si>
  <si>
    <t>6=4/2</t>
  </si>
  <si>
    <t xml:space="preserve">Отклонение, тыс.рублей </t>
  </si>
  <si>
    <t>Доходы от оказания платных услуг (работ) и компенсации затрат государства в т.ч.</t>
  </si>
  <si>
    <t>Доходы от продажи материальных и нематеральных активов в т.ч.</t>
  </si>
  <si>
    <t>182 1 05 01011 01 0000 110</t>
  </si>
  <si>
    <t>182 1 05 01012 01 0000 110</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</si>
  <si>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</si>
  <si>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</si>
  <si>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</si>
  <si>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</si>
  <si>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</si>
  <si>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</si>
  <si>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283 1 16 07090 04 0000 140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</si>
  <si>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</si>
  <si>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</si>
  <si>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Земельный налог с организаций, обладающих земельным участком, расположенным в границах городских округов</t>
  </si>
  <si>
    <t>(тыс. рублей)</t>
  </si>
  <si>
    <t>на 2023 год</t>
  </si>
  <si>
    <t>Налог на доходы физических лиц</t>
  </si>
  <si>
    <t>Акцизы по подакцизным товарам</t>
  </si>
  <si>
    <t>Государственная пошлина</t>
  </si>
  <si>
    <t>Проект бюджета на плановый период</t>
  </si>
  <si>
    <t>100 1 03 02231 01 0000 110</t>
  </si>
  <si>
    <t>100 1 03 02241 01 0000 110</t>
  </si>
  <si>
    <t>100 1 03 02251 01 0000 110</t>
  </si>
  <si>
    <t>100 1 03 02261 01 0000 110</t>
  </si>
  <si>
    <t>Единый налог на вмененный доход для отдельных видов деятельности</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</si>
  <si>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</si>
  <si>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Доходы от продажи материальных и нематериальных активов</t>
  </si>
  <si>
    <t>284 2 02 15009 04 0000 150</t>
  </si>
  <si>
    <t>Субсидии бюджетам городских округов на реализацию программ формирования современной городской среды</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</si>
  <si>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</si>
  <si>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Безвозмездные поступления от негосударственных организаций</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</si>
  <si>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</si>
  <si>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283 202 29999 04 0000 150</t>
  </si>
  <si>
    <t>288 202 29999 04 0000 150</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</si>
  <si>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</si>
  <si>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</si>
  <si>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</si>
  <si>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012 1 16 01053 01 0000 140</t>
  </si>
  <si>
    <t>024 1 16 01053 01 0000 140</t>
  </si>
  <si>
    <t>012 1 16 01063 01 0000 140</t>
  </si>
  <si>
    <t>024 1 16 01063 01 0000 140</t>
  </si>
  <si>
    <t>012 1 16 01073 01 0000 140</t>
  </si>
  <si>
    <t>024 1 16 01073 01 0000 140</t>
  </si>
  <si>
    <t>283 1 16 01074 01 0000 140</t>
  </si>
  <si>
    <t>024 1 16 01083 01 0000 140</t>
  </si>
  <si>
    <t>024 1 16 01093 01 0000 140</t>
  </si>
  <si>
    <t>024 1 16 01133 01 0000 140</t>
  </si>
  <si>
    <t>024 1 16 01143 01 0000 140</t>
  </si>
  <si>
    <t>024 1 16 01153 01 0000 140</t>
  </si>
  <si>
    <t>024 1 16 01173 01 0000 140</t>
  </si>
  <si>
    <t>024 1 16 01193 01 0000 140</t>
  </si>
  <si>
    <t>012 1 16 01203 01 0000 140</t>
  </si>
  <si>
    <t>024 1 16 01203 01 0000 140</t>
  </si>
  <si>
    <t>283 1 16 02020 02 0000 140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</si>
  <si>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</si>
  <si>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</si>
  <si>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</si>
  <si>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</si>
  <si>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</si>
  <si>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</si>
  <si>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</si>
  <si>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</si>
  <si>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009 1 16 11050 01 0000 140</t>
  </si>
  <si>
    <t xml:space="preserve"> 000 1 01 02000 01 0000 110</t>
  </si>
  <si>
    <t>000 1 05 00000 00 0000 000</t>
  </si>
  <si>
    <t>182 1 05 03010 01 0000 110</t>
  </si>
  <si>
    <t>182 1 05 04010 02 0000 110</t>
  </si>
  <si>
    <t>000 1 06 00000 00 0000 000</t>
  </si>
  <si>
    <t>182 1 06 01020 04 0000 110</t>
  </si>
  <si>
    <t>182 1 06 06000 00 0000 110</t>
  </si>
  <si>
    <t>182 1 06 06032 04 0000 110</t>
  </si>
  <si>
    <t>182 1 06 06042 04 0000 110</t>
  </si>
  <si>
    <t>000 1 08 00000 00 0000 000</t>
  </si>
  <si>
    <t>182 1 08 03010 01 0000 110</t>
  </si>
  <si>
    <t>000 1 11 00000 00 0000 000</t>
  </si>
  <si>
    <t>283 1 11 05012 04 0000 120</t>
  </si>
  <si>
    <t>283 1 11 05024 04 0000 120</t>
  </si>
  <si>
    <t>283 1 11 05034 04 0000 120</t>
  </si>
  <si>
    <t>288 1 11 05034 04 0000 120</t>
  </si>
  <si>
    <t>283 1 11 05074 04 0000 120</t>
  </si>
  <si>
    <t>283 1 11 07014 04 0000 120</t>
  </si>
  <si>
    <t>283 1 11 09044 04 0000 120</t>
  </si>
  <si>
    <t>000 1 12 01000 01 0000 120</t>
  </si>
  <si>
    <t>048 1 12 01010 01 6000 120</t>
  </si>
  <si>
    <t>048 1 12 01030 01 6000 120</t>
  </si>
  <si>
    <t>048 1 12 01041 01 6000 120</t>
  </si>
  <si>
    <t>000 1 13 00000 00 0000 000</t>
  </si>
  <si>
    <t>000 1 13 01994 04 0000 130</t>
  </si>
  <si>
    <t>285 1 13 01994 04 0000 130</t>
  </si>
  <si>
    <t>288 1 13 01994 04 0010 130</t>
  </si>
  <si>
    <t>289 1 13 01994 04 0000 130</t>
  </si>
  <si>
    <t>000 1 13 02064 04 0000 130</t>
  </si>
  <si>
    <t>283 1 13 02064 04 0000 130</t>
  </si>
  <si>
    <t>288 1 13 02064 04 0000 130</t>
  </si>
  <si>
    <t>000 1 13 02994 04 0000 130</t>
  </si>
  <si>
    <t>283 1 13 02994 04 0000 130</t>
  </si>
  <si>
    <t>285 1 13 02994 04 0000 130</t>
  </si>
  <si>
    <t>283 1 14 02043 04 0000 410</t>
  </si>
  <si>
    <t>283 1 14 06012 04 0000 430</t>
  </si>
  <si>
    <t>283 1 14 06024 04 0000 430</t>
  </si>
  <si>
    <t>283 1 14 06312 04 0000 430</t>
  </si>
  <si>
    <t>283 1 14 13040 04 0000 410</t>
  </si>
  <si>
    <t xml:space="preserve"> 000 1 16 00000 00 0000 000</t>
  </si>
  <si>
    <t>283 1 16 10123 01 0000 140</t>
  </si>
  <si>
    <t>182 1 16 10129 01 0000 140</t>
  </si>
  <si>
    <t>000 1 17 05000 00 0000 180</t>
  </si>
  <si>
    <t>000 2 02 00000 00  0000 000</t>
  </si>
  <si>
    <t>000 2 02 10000 00 0000 150</t>
  </si>
  <si>
    <t>284 2 02 15001 04 0000 150</t>
  </si>
  <si>
    <t>000 2 02 20000 00 0000 150</t>
  </si>
  <si>
    <t>283 2 02 20041 04 0000 150</t>
  </si>
  <si>
    <t>289 2 02 25519 04 0000 150</t>
  </si>
  <si>
    <t>283 2 02 25497 04 0000 150</t>
  </si>
  <si>
    <t xml:space="preserve">283 2 02 25555 04 0000 150 </t>
  </si>
  <si>
    <t>283 2 02 27112 04 0000 150</t>
  </si>
  <si>
    <t>283 2 02 29999 04 0000 150</t>
  </si>
  <si>
    <t>285 2 02 29999 04 0000 150</t>
  </si>
  <si>
    <t>287 2 02 29999 04 0000 150</t>
  </si>
  <si>
    <t>288 2 02 29999 04 0000 150</t>
  </si>
  <si>
    <t>000 2 02 30000 00 0000 150</t>
  </si>
  <si>
    <t>285 2 02 30013 04 0000 150</t>
  </si>
  <si>
    <t>285 2 02 30022 04 0000 150</t>
  </si>
  <si>
    <t>283 2 02 30024 04 0000 150</t>
  </si>
  <si>
    <t>285 2 02 30024 04 0000 150</t>
  </si>
  <si>
    <t>288 2 02 30024 04 0000 150</t>
  </si>
  <si>
    <t>285 2 02 30027 04 0000 150</t>
  </si>
  <si>
    <t>288 2 02 30029 04 0000 150</t>
  </si>
  <si>
    <t>283 2 02 35082 04 0000 150</t>
  </si>
  <si>
    <t>285 2 02 35137 04 0000 150</t>
  </si>
  <si>
    <t>285 2 02 35220 04 0000 150</t>
  </si>
  <si>
    <t>285 2 02 35250 04 0000 150</t>
  </si>
  <si>
    <t>285 2 02 35280 04 0000 150</t>
  </si>
  <si>
    <t>285 2 02 35380 04 0000 150</t>
  </si>
  <si>
    <t xml:space="preserve">285 2 02 35462 04 0000 150 </t>
  </si>
  <si>
    <t>283 2 02 35930 04 0000 150</t>
  </si>
  <si>
    <t>283 2 02 39999 04 0000 150</t>
  </si>
  <si>
    <t>000 2 02 40000 00 0000 150</t>
  </si>
  <si>
    <t>000 2 04 00000 00 0000 000</t>
  </si>
  <si>
    <t>000 2 07 00000 00 0000 000</t>
  </si>
  <si>
    <t>МФ 2023 год
 2 вар.</t>
  </si>
  <si>
    <t>289 1 11 05034 04 0000 120</t>
  </si>
  <si>
    <t>285 1 16 07010 04 0000 140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</si>
  <si>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</si>
  <si>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</si>
  <si>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</si>
  <si>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</si>
  <si>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</si>
  <si>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</si>
  <si>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182 1 05 01000 00 0000 110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</si>
  <si>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</si>
  <si>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</si>
  <si>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182 1 05 02010 02 0000 110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</si>
  <si>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</si>
  <si>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</si>
  <si>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разрешения на установку рекламной конструкции</t>
  </si>
  <si>
    <t>283 1 08 07150 01 0000 110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</si>
  <si>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</si>
  <si>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283 1 08 07173 01 0000 110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</si>
  <si>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</si>
  <si>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</si>
  <si>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</si>
  <si>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Доходы от оказания платных услуг  и компенсации затрат государства</t>
  </si>
  <si>
    <t>Доходы от компенсации затрат государства</t>
  </si>
  <si>
    <t>000 1 13 02000 00 0000 130</t>
  </si>
  <si>
    <t>Прочие доходы от компенсации затрат бюджетов городских округов</t>
  </si>
  <si>
    <t>000 1 14 00000 00 0000 000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</si>
  <si>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</si>
  <si>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</si>
  <si>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</si>
  <si>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</si>
  <si>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</si>
  <si>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</si>
  <si>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</si>
  <si>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</si>
  <si>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</si>
  <si>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</si>
  <si>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</si>
  <si>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</si>
  <si>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</si>
  <si>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</si>
  <si>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</si>
  <si>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Прочие неналоговые доходы бюджетов городских округов</t>
  </si>
  <si>
    <t>283 1 17 05040 04 0000 180</t>
  </si>
  <si>
    <t>000 1 00 00000 00 0000 000</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</si>
  <si>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</si>
  <si>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</si>
  <si>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Субвенции бюджетам бюджетной системы Российской Федерации</t>
  </si>
  <si>
    <t>283 2 02 35120 04 0000 150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</si>
  <si>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</si>
  <si>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</si>
  <si>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000 2 00 00000 00 0000 000</t>
  </si>
  <si>
    <t>Доходы от использования имущества, находящегося в государственной и муниципальной собственности в том числе:</t>
  </si>
  <si>
    <t>Удельный вес, (%)</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</si>
  <si>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</si>
  <si>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</si>
  <si>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284 1 13 02994 04 0000 130</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</si>
  <si>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</si>
  <si>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</si>
  <si>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Земельный налог, в том числе:</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</si>
  <si>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</si>
  <si>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</si>
  <si>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</si>
  <si>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 xml:space="preserve"> Налог на совокупный доход ,в том числе:</t>
  </si>
  <si>
    <t>285 2 02 49999 04 0000 150</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</si>
  <si>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</si>
  <si>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</si>
  <si>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Объем бюджета Миасского городского округа по доходам на 2022 год и на плановый период 2023-2024 годов</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</si>
  <si>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</si>
  <si>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</si>
  <si>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Утвержденный бюджет на 
2021 год</t>
  </si>
  <si>
    <t>Проект бюджета на 
2022 год</t>
  </si>
  <si>
    <t>Проект бюджета на 
2023 год</t>
  </si>
  <si>
    <t>Проект бюджета на 
2024 год</t>
  </si>
  <si>
    <t>287 1 11 05034 04 0000 120</t>
  </si>
  <si>
    <t>289 1 14 02042 04 0000 410</t>
  </si>
  <si>
    <t>283 1 16 01084 01 0000 140</t>
  </si>
  <si>
    <t>012 1 16 01193 01 0000 140</t>
  </si>
  <si>
    <t>287 1 13 02064 04 0000 130</t>
  </si>
  <si>
    <t>Структура доходов бюджета Миасского городского округа в 2021 - 2024 годах</t>
  </si>
  <si>
    <t>Утвержденный бюджет
 на 2021 год</t>
  </si>
  <si>
    <t>Проект бюджета
на 2022 год</t>
  </si>
  <si>
    <t>на 2024 год</t>
  </si>
  <si>
    <t>% от бюджета 2021 года</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</si>
  <si>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</si>
  <si>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r>
      <t>в т.ч. дополнительный норматив отчислений от НДФЛ, заменяющий дотацию из областного ФФП МР,
2022 год -</t>
    </r>
    <r>
      <rPr>
        <sz val="12"/>
        <color indexed="10"/>
        <rFont val="Times New Roman"/>
        <family val="1"/>
      </rPr>
      <t xml:space="preserve"> </t>
    </r>
    <r>
      <rPr>
        <sz val="12"/>
        <color indexed="8"/>
        <rFont val="Times New Roman"/>
        <family val="1"/>
      </rPr>
      <t>17,01514368%, 2023 год - 17,05801761%,2024 год -17,16330128%</t>
    </r>
  </si>
  <si>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</si>
  <si>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</si>
  <si>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 xml:space="preserve">Прочие субсидии бюджетам городских округов на выкуп зданий для размещения общеобразовательных организаций </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</si>
  <si>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</si>
  <si>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</si>
  <si>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</si>
  <si>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</si>
  <si>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</si>
  <si>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</si>
  <si>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</si>
  <si>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</si>
  <si>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</si>
  <si>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</si>
  <si>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</si>
  <si>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</si>
  <si>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</si>
  <si>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</si>
  <si>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</si>
  <si>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</si>
  <si>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</si>
  <si>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</si>
  <si>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</si>
  <si>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</si>
  <si>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val="single"/>
        <sz val="12"/>
        <rFont val="Times New Roman"/>
        <family val="1"/>
      </rPr>
      <t xml:space="preserve"> с ограниченными возможностями здоровья</t>
    </r>
    <r>
      <rPr>
        <sz val="12"/>
        <rFont val="Times New Roman"/>
        <family val="1"/>
      </rPr>
      <t>)</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</si>
  <si>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val="single"/>
        <sz val="12"/>
        <rFont val="Times New Roman"/>
        <family val="1"/>
      </rPr>
      <t>на дому</t>
    </r>
  </si>
  <si>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</si>
  <si>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val="single"/>
        <sz val="12"/>
        <rFont val="Times New Roman"/>
        <family val="1"/>
      </rPr>
      <t>дополнительного образования</t>
    </r>
    <r>
      <rPr>
        <sz val="12"/>
        <rFont val="Times New Roman"/>
        <family val="1"/>
      </rPr>
      <t xml:space="preserve"> детей в МОО</t>
    </r>
  </si>
  <si>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</si>
  <si>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</si>
  <si>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</si>
  <si>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</si>
  <si>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</si>
  <si>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</si>
  <si>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</si>
  <si>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</si>
  <si>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</si>
  <si>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</si>
  <si>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</si>
  <si>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</si>
  <si>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</si>
  <si>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Налог на доходы физических лиц части суммы налога, превышающей 650 000 рублей, относящейся к части налоговой базы, превышающей 5 000 000 рублей</t>
  </si>
  <si>
    <t>182  1 01 02080 01 0000 110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</si>
  <si>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</si>
  <si>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287 2 02 25229 04 0000 150</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</si>
  <si>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</si>
  <si>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Субсидии бюджетам городских округов на поддержку отрасли культуры на техническое оснащение муниципальных музеев</t>
  </si>
  <si>
    <t xml:space="preserve">Прочие субсидии бюджетам городских округов на  капитальные вложения в объекты физической культуры и спорта </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</si>
  <si>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</si>
  <si>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</si>
  <si>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</si>
  <si>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</si>
  <si>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</si>
  <si>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в3,1 раза</t>
  </si>
  <si>
    <t>289 2 02 29999 04 0000 150</t>
  </si>
  <si>
    <t>Прочие субсидии бюджетам городских округов  на приобретения транспортных средств для организации перевозки обучающихся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</si>
  <si>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</si>
  <si>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</si>
  <si>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</si>
  <si>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</si>
  <si>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</si>
  <si>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организацию и проведение мероприятий с детьми и молодежью</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</si>
  <si>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</si>
  <si>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</si>
  <si>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</si>
  <si>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</si>
  <si>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</si>
  <si>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</si>
  <si>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val="single"/>
        <sz val="12"/>
        <rFont val="Times New Roman"/>
        <family val="1"/>
      </rPr>
      <t>дошкольного</t>
    </r>
    <r>
      <rPr>
        <sz val="12"/>
        <rFont val="Times New Roman"/>
        <family val="1"/>
      </rPr>
      <t xml:space="preserve"> образования в МДОО</t>
    </r>
  </si>
  <si>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</si>
  <si>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</si>
  <si>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Налоги на имущество, в том числе:</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</si>
  <si>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</si>
  <si>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288 202 45303 04 0000 150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</si>
  <si>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</si>
  <si>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</si>
  <si>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</si>
  <si>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</si>
  <si>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</si>
  <si>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</si>
  <si>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Приложение  1 к пояснительной</t>
  </si>
  <si>
    <t>Приложение 2 к пояснительной</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</si>
</sst>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р_._-;\-* #,##0.0_р_._-;_-* &quot;-&quot;??_р_._-;_-@_-"/>
    <numFmt numFmtId="175" formatCode="_-* #,##0_р_._-;\-* #,##0_р_._-;_-* &quot;-&quot;??_р_._-;_-@_-"/>
    <numFmt numFmtId="176" formatCode="0.0"/>
    <numFmt numFmtId="177" formatCode="0.00000000%"/>
    <numFmt numFmtId="178" formatCode="_(&quot;$&quot;* #,##0.00_);_(&quot;$&quot;* \(#,##0.00\);_(&quot;$&quot;* &quot;-&quot;??_);_(@_)"/>
    <numFmt numFmtId="179" formatCode="[$-FC19]d\ mmmm\ yyyy\ &quot;г.&quot;"/>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00000"/>
    <numFmt numFmtId="186" formatCode="#,##0.0_ ;[Red]\-#,##0.0\ "/>
    <numFmt numFmtId="187" formatCode="0.00000"/>
    <numFmt numFmtId="188" formatCode="#,##0_ ;[Red]\-#,##0\ "/>
    <numFmt numFmtId="189" formatCode="#,##0.00_ ;[Red]\-#,##0.00\ "/>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_-* #,##0.000_р_._-;\-* #,##0.000_р_._-;_-* &quot;-&quot;??_р_._-;_-@_-"/>
    <numFmt numFmtId="199" formatCode="_-* #,##0.0000_р_._-;\-* #,##0.0000_р_._-;_-* &quot;-&quot;??_р_._-;_-@_-"/>
  </numFmts>
  <fonts count="58">
    <font>
      <sz val="10"/>
      <name val="Arial Cyr"/>
      <family val="0"/>
    </font>
    <font>
      <sz val="11"/>
      <color indexed="8"/>
      <name val="Calibri"/>
      <family val="2"/>
    </font>
    <font>
      <b/>
      <sz val="12"/>
      <name val="Times New Roman"/>
      <family val="1"/>
    </font>
    <font>
      <b/>
      <sz val="11"/>
      <name val="Times New Roman"/>
      <family val="1"/>
    </font>
    <font>
      <sz val="11"/>
      <name val="Times New Roman"/>
      <family val="1"/>
    </font>
    <font>
      <sz val="10"/>
      <name val="Arial"/>
      <family val="2"/>
    </font>
    <font>
      <sz val="14"/>
      <name val="Times New Roman"/>
      <family val="1"/>
    </font>
    <font>
      <sz val="12"/>
      <name val="Times New Roman"/>
      <family val="1"/>
    </font>
    <font>
      <sz val="10.5"/>
      <name val="Times New Roman"/>
      <family val="1"/>
    </font>
    <font>
      <u val="single"/>
      <sz val="12"/>
      <name val="Times New Roman"/>
      <family val="1"/>
    </font>
    <font>
      <i/>
      <sz val="12"/>
      <name val="Times New Roman"/>
      <family val="1"/>
    </font>
    <font>
      <b/>
      <sz val="14"/>
      <name val="Times New Roman"/>
      <family val="1"/>
    </font>
    <font>
      <sz val="12"/>
      <color indexed="10"/>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2"/>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sz val="11"/>
      <color indexed="10"/>
      <name val="Times New Roman"/>
      <family val="1"/>
    </font>
    <font>
      <i/>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2"/>
      <color theme="1"/>
      <name val="Times New Roman"/>
      <family val="2"/>
    </font>
    <font>
      <sz val="11"/>
      <color rgb="FF006100"/>
      <name val="Calibri"/>
      <family val="2"/>
    </font>
    <font>
      <sz val="11"/>
      <color rgb="FFFF0000"/>
      <name val="Times New Roman"/>
      <family val="1"/>
    </font>
    <font>
      <b/>
      <sz val="11"/>
      <color rgb="FFFF0000"/>
      <name val="Times New Roman"/>
      <family val="1"/>
    </font>
    <font>
      <i/>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right/>
      <top style="thin"/>
      <bottom style="thin"/>
    </border>
    <border>
      <left style="thin"/>
      <right style="thin"/>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1" fontId="53" fillId="0" borderId="0" applyFont="0" applyFill="0" applyBorder="0" applyAlignment="0" applyProtection="0"/>
    <xf numFmtId="0" fontId="54" fillId="32" borderId="0" applyNumberFormat="0" applyBorder="0" applyAlignment="0" applyProtection="0"/>
  </cellStyleXfs>
  <cellXfs count="122">
    <xf numFmtId="0" fontId="0" fillId="0" borderId="0" xfId="0" applyAlignment="1">
      <alignment/>
    </xf>
    <xf numFmtId="0" fontId="0" fillId="33" borderId="0" xfId="0" applyFill="1" applyAlignment="1">
      <alignment horizontal="center" vertical="center" wrapText="1"/>
    </xf>
    <xf numFmtId="0" fontId="0" fillId="33" borderId="0" xfId="0" applyFont="1" applyFill="1" applyAlignment="1">
      <alignment horizontal="center" vertical="center" wrapText="1"/>
    </xf>
    <xf numFmtId="173" fontId="0" fillId="33" borderId="0" xfId="0" applyNumberFormat="1" applyFill="1" applyAlignment="1">
      <alignment horizontal="center" vertical="center" wrapText="1"/>
    </xf>
    <xf numFmtId="0" fontId="4" fillId="33" borderId="0" xfId="54" applyFont="1" applyFill="1" applyAlignment="1">
      <alignment horizontal="center" vertical="center" wrapText="1"/>
      <protection/>
    </xf>
    <xf numFmtId="0" fontId="4" fillId="0" borderId="0" xfId="54" applyFont="1" applyFill="1">
      <alignment/>
      <protection/>
    </xf>
    <xf numFmtId="0" fontId="7" fillId="33" borderId="0" xfId="54" applyFont="1" applyFill="1" applyAlignment="1">
      <alignment horizontal="center" vertical="center" wrapText="1"/>
      <protection/>
    </xf>
    <xf numFmtId="0" fontId="8" fillId="33" borderId="0" xfId="54" applyFont="1" applyFill="1" applyAlignment="1">
      <alignment horizontal="justify" vertical="center" wrapText="1"/>
      <protection/>
    </xf>
    <xf numFmtId="0" fontId="4" fillId="33" borderId="0" xfId="54" applyFont="1" applyFill="1" applyAlignment="1">
      <alignment vertical="center" wrapText="1"/>
      <protection/>
    </xf>
    <xf numFmtId="0" fontId="3" fillId="33" borderId="0" xfId="54" applyFont="1" applyFill="1" applyAlignment="1">
      <alignment vertical="center" wrapText="1"/>
      <protection/>
    </xf>
    <xf numFmtId="0" fontId="55" fillId="33" borderId="0" xfId="54" applyFont="1" applyFill="1" applyAlignment="1">
      <alignment vertical="center" wrapText="1"/>
      <protection/>
    </xf>
    <xf numFmtId="0" fontId="4" fillId="34" borderId="0" xfId="54" applyFont="1" applyFill="1" applyAlignment="1">
      <alignment vertical="center" wrapText="1"/>
      <protection/>
    </xf>
    <xf numFmtId="0" fontId="3" fillId="0" borderId="0" xfId="54" applyFont="1" applyFill="1" applyAlignment="1">
      <alignment vertical="center" wrapText="1"/>
      <protection/>
    </xf>
    <xf numFmtId="0" fontId="56" fillId="33" borderId="0" xfId="54" applyFont="1" applyFill="1" applyAlignment="1">
      <alignment vertical="center" wrapText="1"/>
      <protection/>
    </xf>
    <xf numFmtId="0" fontId="56" fillId="0" borderId="0" xfId="54" applyFont="1" applyFill="1" applyAlignment="1">
      <alignment vertical="center" wrapText="1"/>
      <protection/>
    </xf>
    <xf numFmtId="2" fontId="6" fillId="33" borderId="0" xfId="54" applyNumberFormat="1" applyFont="1" applyFill="1" applyAlignment="1">
      <alignment horizontal="center" vertical="center" wrapText="1"/>
      <protection/>
    </xf>
    <xf numFmtId="0" fontId="0" fillId="0" borderId="0" xfId="0" applyFill="1" applyAlignment="1">
      <alignment horizontal="center" vertical="center" wrapText="1"/>
    </xf>
    <xf numFmtId="0" fontId="0" fillId="35" borderId="0" xfId="0" applyFill="1" applyAlignment="1">
      <alignment horizontal="center" vertical="center" wrapText="1"/>
    </xf>
    <xf numFmtId="0" fontId="6" fillId="33" borderId="0" xfId="54" applyFont="1" applyFill="1" applyAlignment="1">
      <alignment horizontal="center" vertical="center" wrapText="1"/>
      <protection/>
    </xf>
    <xf numFmtId="173" fontId="4" fillId="33" borderId="0" xfId="54" applyNumberFormat="1" applyFont="1" applyFill="1" applyAlignment="1">
      <alignment vertical="center" wrapText="1"/>
      <protection/>
    </xf>
    <xf numFmtId="173" fontId="3" fillId="0" borderId="0" xfId="54" applyNumberFormat="1" applyFont="1" applyFill="1" applyBorder="1" applyAlignment="1">
      <alignment horizontal="center" vertical="center" wrapText="1"/>
      <protection/>
    </xf>
    <xf numFmtId="173" fontId="3" fillId="0" borderId="0" xfId="54" applyNumberFormat="1" applyFont="1" applyFill="1" applyAlignment="1">
      <alignment vertical="center" wrapText="1"/>
      <protection/>
    </xf>
    <xf numFmtId="173" fontId="4" fillId="33" borderId="0" xfId="63"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horizontal="right" vertical="center" wrapText="1"/>
    </xf>
    <xf numFmtId="0" fontId="7" fillId="0" borderId="10" xfId="0" applyFont="1" applyFill="1" applyBorder="1" applyAlignment="1">
      <alignment horizontal="center" vertical="center" wrapText="1"/>
    </xf>
    <xf numFmtId="0" fontId="7" fillId="33" borderId="0" xfId="54" applyFont="1" applyFill="1" applyAlignment="1">
      <alignment horizontal="right" vertical="center"/>
      <protection/>
    </xf>
    <xf numFmtId="0" fontId="7" fillId="33" borderId="0" xfId="54" applyFont="1" applyFill="1">
      <alignment/>
      <protection/>
    </xf>
    <xf numFmtId="0" fontId="7" fillId="33" borderId="0" xfId="54" applyFont="1" applyFill="1" applyAlignment="1">
      <alignment horizontal="justify" vertical="center" wrapText="1"/>
      <protection/>
    </xf>
    <xf numFmtId="176" fontId="2" fillId="33" borderId="11" xfId="54" applyNumberFormat="1" applyFont="1" applyFill="1" applyBorder="1" applyAlignment="1">
      <alignment horizontal="center" vertical="center" wrapText="1"/>
      <protection/>
    </xf>
    <xf numFmtId="0" fontId="2" fillId="33" borderId="10" xfId="54" applyFont="1" applyFill="1" applyBorder="1" applyAlignment="1">
      <alignment horizontal="center" vertical="center" wrapText="1"/>
      <protection/>
    </xf>
    <xf numFmtId="0" fontId="2" fillId="33" borderId="10" xfId="54" applyFont="1" applyFill="1" applyBorder="1" applyAlignment="1">
      <alignment horizontal="justify" vertical="center" wrapText="1"/>
      <protection/>
    </xf>
    <xf numFmtId="173" fontId="2" fillId="33" borderId="10" xfId="69" applyNumberFormat="1" applyFont="1" applyFill="1" applyBorder="1" applyAlignment="1">
      <alignment horizontal="center" vertical="center" wrapText="1"/>
    </xf>
    <xf numFmtId="173" fontId="7" fillId="33" borderId="10" xfId="63" applyNumberFormat="1" applyFont="1" applyFill="1" applyBorder="1" applyAlignment="1">
      <alignment horizontal="center" vertical="center" wrapText="1"/>
    </xf>
    <xf numFmtId="173" fontId="7" fillId="33" borderId="10" xfId="69" applyNumberFormat="1" applyFont="1" applyFill="1" applyBorder="1" applyAlignment="1">
      <alignment horizontal="center" vertical="center" wrapText="1"/>
    </xf>
    <xf numFmtId="0" fontId="2" fillId="33" borderId="10" xfId="54" applyFont="1" applyFill="1" applyBorder="1" applyAlignment="1" quotePrefix="1">
      <alignment horizontal="justify" vertical="center" wrapText="1"/>
      <protection/>
    </xf>
    <xf numFmtId="0" fontId="7" fillId="33" borderId="10" xfId="54"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2" fillId="33" borderId="10" xfId="0" applyFont="1" applyFill="1" applyBorder="1" applyAlignment="1">
      <alignment horizontal="left" vertical="center" wrapText="1"/>
    </xf>
    <xf numFmtId="173" fontId="2" fillId="33" borderId="10" xfId="0" applyNumberFormat="1" applyFont="1" applyFill="1" applyBorder="1" applyAlignment="1">
      <alignment horizontal="center" vertical="center" wrapText="1"/>
    </xf>
    <xf numFmtId="172" fontId="2" fillId="33" borderId="10" xfId="63" applyNumberFormat="1" applyFont="1" applyFill="1" applyBorder="1" applyAlignment="1">
      <alignment horizontal="center" vertical="center" wrapText="1"/>
    </xf>
    <xf numFmtId="173" fontId="2" fillId="33" borderId="10" xfId="63" applyNumberFormat="1" applyFont="1" applyFill="1" applyBorder="1" applyAlignment="1">
      <alignment horizontal="center" vertical="center" wrapText="1"/>
    </xf>
    <xf numFmtId="173" fontId="2" fillId="33" borderId="10" xfId="68"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173" fontId="7" fillId="33" borderId="10" xfId="68" applyNumberFormat="1" applyFont="1" applyFill="1" applyBorder="1" applyAlignment="1">
      <alignment horizontal="center" vertical="center" wrapText="1"/>
    </xf>
    <xf numFmtId="172" fontId="7" fillId="33" borderId="10" xfId="63" applyNumberFormat="1" applyFont="1" applyFill="1" applyBorder="1" applyAlignment="1">
      <alignment horizontal="center" vertical="center" wrapText="1"/>
    </xf>
    <xf numFmtId="173" fontId="7"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left" vertical="center" wrapText="1"/>
    </xf>
    <xf numFmtId="0" fontId="10" fillId="33" borderId="10" xfId="54" applyFont="1" applyFill="1" applyBorder="1" applyAlignment="1">
      <alignment horizontal="justify" vertical="center" wrapText="1"/>
      <protection/>
    </xf>
    <xf numFmtId="0" fontId="10" fillId="33" borderId="10" xfId="54" applyFont="1" applyFill="1" applyBorder="1" applyAlignment="1" quotePrefix="1">
      <alignment horizontal="justify" vertical="center" wrapText="1"/>
      <protection/>
    </xf>
    <xf numFmtId="0" fontId="10" fillId="33" borderId="10" xfId="57" applyNumberFormat="1" applyFont="1" applyFill="1" applyBorder="1" applyAlignment="1">
      <alignment horizontal="justify" vertical="center" wrapText="1"/>
      <protection/>
    </xf>
    <xf numFmtId="0" fontId="10" fillId="33" borderId="10" xfId="54" applyNumberFormat="1" applyFont="1" applyFill="1" applyBorder="1" applyAlignment="1">
      <alignment horizontal="justify" vertical="center" wrapText="1"/>
      <protection/>
    </xf>
    <xf numFmtId="173" fontId="53" fillId="33" borderId="10" xfId="0" applyNumberFormat="1" applyFont="1" applyFill="1" applyBorder="1" applyAlignment="1">
      <alignment horizontal="center" vertical="center" wrapText="1"/>
    </xf>
    <xf numFmtId="49" fontId="2" fillId="33" borderId="13" xfId="57" applyNumberFormat="1" applyFont="1" applyFill="1" applyBorder="1" applyAlignment="1">
      <alignment horizontal="center" vertical="center" wrapText="1"/>
      <protection/>
    </xf>
    <xf numFmtId="49" fontId="2" fillId="33" borderId="14" xfId="57" applyNumberFormat="1" applyFont="1" applyFill="1" applyBorder="1" applyAlignment="1">
      <alignment horizontal="center" vertical="center" wrapText="1"/>
      <protection/>
    </xf>
    <xf numFmtId="49" fontId="2" fillId="33" borderId="10" xfId="57" applyNumberFormat="1" applyFont="1" applyFill="1" applyBorder="1" applyAlignment="1">
      <alignment horizontal="left" vertical="center" wrapText="1"/>
      <protection/>
    </xf>
    <xf numFmtId="176" fontId="7" fillId="33" borderId="0" xfId="54" applyNumberFormat="1" applyFont="1" applyFill="1" applyBorder="1" applyAlignment="1">
      <alignment horizontal="center" vertical="center" wrapText="1"/>
      <protection/>
    </xf>
    <xf numFmtId="0" fontId="7" fillId="6" borderId="10" xfId="54" applyFont="1" applyFill="1" applyBorder="1" applyAlignment="1">
      <alignment horizontal="center" vertical="center" wrapText="1"/>
      <protection/>
    </xf>
    <xf numFmtId="173" fontId="2" fillId="6" borderId="10" xfId="69" applyNumberFormat="1" applyFont="1" applyFill="1" applyBorder="1" applyAlignment="1">
      <alignment horizontal="center" vertical="center" wrapText="1"/>
    </xf>
    <xf numFmtId="173" fontId="7" fillId="6" borderId="10" xfId="63" applyNumberFormat="1" applyFont="1" applyFill="1" applyBorder="1" applyAlignment="1">
      <alignment horizontal="center" vertical="center" wrapText="1"/>
    </xf>
    <xf numFmtId="173" fontId="7" fillId="6" borderId="10" xfId="69" applyNumberFormat="1" applyFont="1" applyFill="1" applyBorder="1" applyAlignment="1">
      <alignment horizontal="center" vertical="center" wrapText="1"/>
    </xf>
    <xf numFmtId="173" fontId="2" fillId="6" borderId="10" xfId="54" applyNumberFormat="1" applyFont="1" applyFill="1" applyBorder="1" applyAlignment="1">
      <alignment horizontal="center" vertical="center" wrapText="1"/>
      <protection/>
    </xf>
    <xf numFmtId="173" fontId="7" fillId="6" borderId="10" xfId="54" applyNumberFormat="1" applyFont="1" applyFill="1" applyBorder="1" applyAlignment="1">
      <alignment horizontal="center" vertical="center" wrapText="1"/>
      <protection/>
    </xf>
    <xf numFmtId="173" fontId="11" fillId="33" borderId="10" xfId="69" applyNumberFormat="1" applyFont="1" applyFill="1" applyBorder="1" applyAlignment="1">
      <alignment horizontal="center" vertical="center" wrapText="1"/>
    </xf>
    <xf numFmtId="173" fontId="10" fillId="33" borderId="10" xfId="68" applyNumberFormat="1" applyFont="1" applyFill="1" applyBorder="1" applyAlignment="1">
      <alignment horizontal="center" vertical="center" wrapText="1"/>
    </xf>
    <xf numFmtId="173" fontId="10" fillId="33" borderId="10" xfId="63" applyNumberFormat="1" applyFont="1" applyFill="1" applyBorder="1" applyAlignment="1">
      <alignment horizontal="center" vertical="center" wrapText="1"/>
    </xf>
    <xf numFmtId="173" fontId="57" fillId="33" borderId="10" xfId="0" applyNumberFormat="1" applyFont="1" applyFill="1" applyBorder="1" applyAlignment="1">
      <alignment horizontal="center" vertical="center" wrapText="1"/>
    </xf>
    <xf numFmtId="173" fontId="10" fillId="33" borderId="10" xfId="69" applyNumberFormat="1" applyFont="1" applyFill="1" applyBorder="1" applyAlignment="1">
      <alignment horizontal="center" vertical="center" wrapText="1"/>
    </xf>
    <xf numFmtId="176" fontId="2" fillId="33" borderId="0" xfId="54" applyNumberFormat="1" applyFont="1" applyFill="1" applyBorder="1" applyAlignment="1">
      <alignment horizontal="center" wrapText="1"/>
      <protection/>
    </xf>
    <xf numFmtId="0" fontId="7" fillId="33" borderId="10" xfId="54" applyFont="1" applyFill="1" applyBorder="1" applyAlignment="1">
      <alignment horizontal="justify" vertical="center" wrapText="1"/>
      <protection/>
    </xf>
    <xf numFmtId="3" fontId="7" fillId="33" borderId="10" xfId="54" applyNumberFormat="1" applyFont="1" applyFill="1" applyBorder="1" applyAlignment="1">
      <alignment horizontal="center" vertical="center" wrapText="1"/>
      <protection/>
    </xf>
    <xf numFmtId="49" fontId="7" fillId="33" borderId="10" xfId="57" applyNumberFormat="1" applyFont="1" applyFill="1" applyBorder="1" applyAlignment="1">
      <alignment horizontal="center" vertical="center" wrapText="1"/>
      <protection/>
    </xf>
    <xf numFmtId="0" fontId="7" fillId="33" borderId="10" xfId="57" applyNumberFormat="1" applyFont="1" applyFill="1" applyBorder="1" applyAlignment="1">
      <alignment horizontal="justify" vertical="center" wrapText="1"/>
      <protection/>
    </xf>
    <xf numFmtId="0" fontId="7" fillId="33" borderId="10" xfId="54" applyNumberFormat="1" applyFont="1" applyFill="1" applyBorder="1" applyAlignment="1">
      <alignment horizontal="justify" vertical="center" wrapText="1"/>
      <protection/>
    </xf>
    <xf numFmtId="49" fontId="7" fillId="33" borderId="15" xfId="55" applyNumberFormat="1" applyFont="1" applyFill="1" applyBorder="1" applyAlignment="1">
      <alignment horizontal="center" vertical="center" wrapText="1"/>
      <protection/>
    </xf>
    <xf numFmtId="0" fontId="53" fillId="33" borderId="10" xfId="0" applyFont="1" applyFill="1" applyBorder="1" applyAlignment="1">
      <alignment horizontal="justify" vertical="center" wrapText="1"/>
    </xf>
    <xf numFmtId="49" fontId="7" fillId="33" borderId="10" xfId="55" applyNumberFormat="1" applyFont="1" applyFill="1" applyBorder="1" applyAlignment="1">
      <alignment horizontal="center" vertical="center" wrapText="1"/>
      <protection/>
    </xf>
    <xf numFmtId="49" fontId="7" fillId="0" borderId="10" xfId="57" applyNumberFormat="1" applyFont="1" applyFill="1" applyBorder="1" applyAlignment="1">
      <alignment horizontal="center" vertical="center" wrapText="1"/>
      <protection/>
    </xf>
    <xf numFmtId="0" fontId="7" fillId="0" borderId="15" xfId="54" applyFont="1" applyFill="1" applyBorder="1" applyAlignment="1">
      <alignment horizontal="center" vertical="center" wrapText="1"/>
      <protection/>
    </xf>
    <xf numFmtId="0" fontId="53" fillId="0" borderId="10" xfId="54" applyFont="1" applyFill="1" applyBorder="1" applyAlignment="1">
      <alignment horizontal="justify" vertical="center" wrapText="1"/>
      <protection/>
    </xf>
    <xf numFmtId="0" fontId="7" fillId="0" borderId="10" xfId="54" applyFont="1" applyFill="1" applyBorder="1" applyAlignment="1">
      <alignment horizontal="justify" vertical="center" wrapText="1"/>
      <protection/>
    </xf>
    <xf numFmtId="3" fontId="7" fillId="0" borderId="10" xfId="54" applyNumberFormat="1" applyFont="1" applyFill="1" applyBorder="1" applyAlignment="1">
      <alignment horizontal="center" vertical="center" wrapText="1"/>
      <protection/>
    </xf>
    <xf numFmtId="3" fontId="7" fillId="0" borderId="10" xfId="54" applyNumberFormat="1" applyFont="1" applyFill="1" applyBorder="1" applyAlignment="1">
      <alignment horizontal="justify" vertical="center" wrapText="1"/>
      <protection/>
    </xf>
    <xf numFmtId="3" fontId="2" fillId="0" borderId="10" xfId="54" applyNumberFormat="1" applyFont="1" applyFill="1" applyBorder="1" applyAlignment="1">
      <alignment horizontal="center" vertical="center" wrapText="1"/>
      <protection/>
    </xf>
    <xf numFmtId="3" fontId="2" fillId="0" borderId="10" xfId="54" applyNumberFormat="1" applyFont="1" applyFill="1" applyBorder="1" applyAlignment="1">
      <alignment horizontal="justify" vertical="center" wrapText="1"/>
      <protection/>
    </xf>
    <xf numFmtId="0" fontId="7" fillId="0" borderId="10" xfId="55" applyFont="1" applyFill="1" applyBorder="1" applyAlignment="1">
      <alignment horizontal="justify" vertical="center" wrapText="1"/>
      <protection/>
    </xf>
    <xf numFmtId="0" fontId="2" fillId="0" borderId="10" xfId="54" applyFont="1" applyFill="1" applyBorder="1" applyAlignment="1">
      <alignment horizontal="center" vertical="center" wrapText="1"/>
      <protection/>
    </xf>
    <xf numFmtId="0" fontId="2" fillId="0" borderId="10" xfId="54" applyFont="1" applyFill="1" applyBorder="1" applyAlignment="1" quotePrefix="1">
      <alignment horizontal="justify" vertical="center" wrapText="1"/>
      <protection/>
    </xf>
    <xf numFmtId="176" fontId="2" fillId="33" borderId="0" xfId="54" applyNumberFormat="1" applyFont="1" applyFill="1" applyBorder="1" applyAlignment="1">
      <alignment horizontal="center" wrapText="1"/>
      <protection/>
    </xf>
    <xf numFmtId="49" fontId="2" fillId="33" borderId="16" xfId="57" applyNumberFormat="1" applyFont="1" applyFill="1" applyBorder="1" applyAlignment="1">
      <alignment horizontal="justify" vertical="center" wrapText="1"/>
      <protection/>
    </xf>
    <xf numFmtId="0" fontId="53" fillId="33" borderId="10" xfId="54" applyFont="1" applyFill="1" applyBorder="1" applyAlignment="1">
      <alignment horizontal="justify" vertical="center" wrapText="1"/>
      <protection/>
    </xf>
    <xf numFmtId="0" fontId="7" fillId="33" borderId="10" xfId="54" applyFont="1" applyFill="1" applyBorder="1" applyAlignment="1">
      <alignment horizontal="center" vertical="center"/>
      <protection/>
    </xf>
    <xf numFmtId="0" fontId="7" fillId="0" borderId="10" xfId="0" applyFont="1" applyFill="1" applyBorder="1" applyAlignment="1">
      <alignment horizontal="left" vertical="center" wrapText="1"/>
    </xf>
    <xf numFmtId="173" fontId="7" fillId="0" borderId="10" xfId="68" applyNumberFormat="1" applyFont="1" applyFill="1" applyBorder="1" applyAlignment="1">
      <alignment horizontal="center" vertical="center" wrapText="1"/>
    </xf>
    <xf numFmtId="49" fontId="7" fillId="33" borderId="10" xfId="54" applyNumberFormat="1" applyFont="1" applyFill="1" applyBorder="1" applyAlignment="1" applyProtection="1">
      <alignment horizontal="center" vertical="center" wrapText="1"/>
      <protection/>
    </xf>
    <xf numFmtId="49" fontId="53" fillId="33" borderId="17" xfId="54" applyNumberFormat="1" applyFont="1" applyFill="1" applyBorder="1" applyAlignment="1" applyProtection="1">
      <alignment horizontal="justify" vertical="center" wrapText="1"/>
      <protection/>
    </xf>
    <xf numFmtId="0" fontId="53" fillId="33" borderId="12" xfId="54" applyFont="1" applyFill="1" applyBorder="1" applyAlignment="1">
      <alignment horizontal="justify" vertical="center" wrapText="1"/>
      <protection/>
    </xf>
    <xf numFmtId="49" fontId="7" fillId="33" borderId="17" xfId="54" applyNumberFormat="1" applyFont="1" applyFill="1" applyBorder="1" applyAlignment="1" applyProtection="1">
      <alignment horizontal="center" vertical="center" wrapText="1"/>
      <protection/>
    </xf>
    <xf numFmtId="0" fontId="53" fillId="33" borderId="10" xfId="54" applyFont="1" applyFill="1" applyBorder="1" applyAlignment="1">
      <alignment horizontal="center" vertical="center"/>
      <protection/>
    </xf>
    <xf numFmtId="0" fontId="53" fillId="33" borderId="10" xfId="54" applyNumberFormat="1" applyFont="1" applyFill="1" applyBorder="1" applyAlignment="1">
      <alignment horizontal="justify" vertical="center" wrapText="1"/>
      <protection/>
    </xf>
    <xf numFmtId="173" fontId="2" fillId="33" borderId="10" xfId="54" applyNumberFormat="1" applyFont="1" applyFill="1" applyBorder="1" applyAlignment="1">
      <alignment horizontal="center" vertical="center" wrapText="1"/>
      <protection/>
    </xf>
    <xf numFmtId="173" fontId="7" fillId="33" borderId="10" xfId="54" applyNumberFormat="1" applyFont="1" applyFill="1" applyBorder="1" applyAlignment="1">
      <alignment horizontal="center" vertical="center" wrapText="1"/>
      <protection/>
    </xf>
    <xf numFmtId="173" fontId="7" fillId="33" borderId="12" xfId="69" applyNumberFormat="1" applyFont="1" applyFill="1" applyBorder="1" applyAlignment="1">
      <alignment horizontal="center" vertical="center" wrapText="1"/>
    </xf>
    <xf numFmtId="2" fontId="7" fillId="33" borderId="10" xfId="54" applyNumberFormat="1" applyFont="1" applyFill="1" applyBorder="1" applyAlignment="1">
      <alignment horizontal="center" vertical="center" wrapText="1"/>
      <protection/>
    </xf>
    <xf numFmtId="176" fontId="7" fillId="33" borderId="11" xfId="54" applyNumberFormat="1" applyFont="1" applyFill="1" applyBorder="1" applyAlignment="1">
      <alignment horizontal="right" vertical="center" wrapText="1"/>
      <protection/>
    </xf>
    <xf numFmtId="0" fontId="53" fillId="33" borderId="10" xfId="0" applyFont="1" applyFill="1" applyBorder="1" applyAlignment="1">
      <alignment vertical="top" wrapText="1"/>
    </xf>
    <xf numFmtId="173" fontId="7" fillId="0" borderId="10" xfId="69" applyNumberFormat="1" applyFont="1" applyFill="1" applyBorder="1" applyAlignment="1">
      <alignment horizontal="center" vertical="center" wrapText="1"/>
    </xf>
    <xf numFmtId="173" fontId="7" fillId="0" borderId="10" xfId="54" applyNumberFormat="1" applyFont="1" applyFill="1" applyBorder="1" applyAlignment="1">
      <alignment horizontal="center" vertical="center" wrapText="1"/>
      <protection/>
    </xf>
    <xf numFmtId="0" fontId="53" fillId="33" borderId="10" xfId="54" applyNumberFormat="1" applyFont="1" applyFill="1" applyBorder="1" applyAlignment="1" applyProtection="1">
      <alignment horizontal="justify" vertical="center" wrapText="1"/>
      <protection/>
    </xf>
    <xf numFmtId="176" fontId="2" fillId="33" borderId="0" xfId="54" applyNumberFormat="1" applyFont="1" applyFill="1" applyBorder="1" applyAlignment="1">
      <alignment horizontal="center" wrapText="1"/>
      <protection/>
    </xf>
    <xf numFmtId="3" fontId="7" fillId="0" borderId="15" xfId="54" applyNumberFormat="1" applyFont="1" applyFill="1" applyBorder="1" applyAlignment="1">
      <alignment horizontal="center" vertical="center" wrapText="1"/>
      <protection/>
    </xf>
    <xf numFmtId="3" fontId="7" fillId="0" borderId="12" xfId="54" applyNumberFormat="1" applyFont="1" applyFill="1" applyBorder="1" applyAlignment="1">
      <alignment horizontal="center" vertical="center" wrapText="1"/>
      <protection/>
    </xf>
    <xf numFmtId="49" fontId="2" fillId="33" borderId="13" xfId="57" applyNumberFormat="1" applyFont="1" applyFill="1" applyBorder="1" applyAlignment="1">
      <alignment horizontal="left" vertical="center" wrapText="1"/>
      <protection/>
    </xf>
    <xf numFmtId="49" fontId="2" fillId="33" borderId="14" xfId="57" applyNumberFormat="1" applyFont="1" applyFill="1" applyBorder="1" applyAlignment="1">
      <alignment horizontal="left" vertical="center" wrapText="1"/>
      <protection/>
    </xf>
    <xf numFmtId="0" fontId="2"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_Лист2" xfId="57"/>
    <cellStyle name="Followed Hyperlink" xfId="58"/>
    <cellStyle name="Плохой" xfId="59"/>
    <cellStyle name="Пояснение" xfId="60"/>
    <cellStyle name="Примечание" xfId="61"/>
    <cellStyle name="Percent" xfId="62"/>
    <cellStyle name="Процентный 2" xfId="63"/>
    <cellStyle name="Связанная ячейка" xfId="64"/>
    <cellStyle name="Текст предупреждения" xfId="65"/>
    <cellStyle name="Comma" xfId="66"/>
    <cellStyle name="Comma [0]" xfId="67"/>
    <cellStyle name="Финансовый 2" xfId="68"/>
    <cellStyle name="Финансовый 2 2 2" xfId="69"/>
    <cellStyle name="Финансовый 2 5" xfId="70"/>
    <cellStyle name="Финансовый 3"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988EC015ECBBF128B41797C3F93EFEE418A639455C871F0F56FDEF5480375203D55CBFEB8F11FA2C863F8EB8F7B01CF71C7C854735E60A15i2XAK" TargetMode="External" /><Relationship Id="rId2" Type="http://schemas.openxmlformats.org/officeDocument/2006/relationships/hyperlink" Target="consultantplus://offline/ref=A5C545EE8C1C93B0B058E1FFE19DF454C219EB0B98198F2DC0D7B691EFFF64CC26DC8ECE4D9F7B181B1727911B979A94C0CB426D4AE9j9HFG" TargetMode="External" /><Relationship Id="rId3" Type="http://schemas.openxmlformats.org/officeDocument/2006/relationships/hyperlink" Target="consultantplus://offline/ref=D42EAC7BD398020209D35F6AF6672FBA6F13F77B84F225875A8095FA102A9B2D8E358CD609751112B9E7A4869E64DFF883BAA8D38BAB06D8YDV9M" TargetMode="External" /><Relationship Id="rId4" Type="http://schemas.openxmlformats.org/officeDocument/2006/relationships/hyperlink" Target="consultantplus://offline/ref=D42EAC7BD398020209D35F6AF6672FBA6F13F77B84F225875A8095FA102A9B2D8E358CD609751112B9E7A4869E64DFF883BAA8D38BAB06D8YDV9M" TargetMode="External" /><Relationship Id="rId5" Type="http://schemas.openxmlformats.org/officeDocument/2006/relationships/hyperlink" Target="consultantplus://offline/ref=64FC3C9F96C0230A0CECA4E56C028B5E86A06F799E50F1FABBE4A6CFAC6E9A2AB2A69A82FE33DE9CACC0441FC29EF02FFBFA7ABCF960A970JDh7G"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J323"/>
  <sheetViews>
    <sheetView zoomScaleSheetLayoutView="70" zoomScalePageLayoutView="0" workbookViewId="0" topLeftCell="A1">
      <pane ySplit="6" topLeftCell="A202" activePane="bottomLeft" state="frozen"/>
      <selection pane="topLeft" activeCell="A1" sqref="A1"/>
      <selection pane="bottomLeft" activeCell="F3" sqref="F3"/>
    </sheetView>
  </sheetViews>
  <sheetFormatPr defaultColWidth="9.00390625" defaultRowHeight="12.75"/>
  <cols>
    <col min="1" max="1" width="30.125" style="6" customWidth="1"/>
    <col min="2" max="2" width="65.75390625" style="7" customWidth="1"/>
    <col min="3" max="6" width="17.125" style="18" customWidth="1"/>
    <col min="7" max="7" width="14.25390625" style="18" hidden="1" customWidth="1"/>
    <col min="8" max="8" width="10.125" style="8" bestFit="1" customWidth="1"/>
    <col min="9" max="9" width="11.00390625" style="8" customWidth="1"/>
    <col min="10" max="16384" width="9.125" style="8" customWidth="1"/>
  </cols>
  <sheetData>
    <row r="1" spans="1:7" s="5" customFormat="1" ht="15.75">
      <c r="A1" s="6"/>
      <c r="B1" s="6"/>
      <c r="C1" s="27"/>
      <c r="D1" s="28"/>
      <c r="E1" s="28"/>
      <c r="F1" s="28"/>
      <c r="G1" s="28"/>
    </row>
    <row r="2" spans="2:7" ht="15.75">
      <c r="B2" s="29"/>
      <c r="C2" s="27"/>
      <c r="D2" s="27"/>
      <c r="E2" s="27"/>
      <c r="F2" s="27" t="s">
        <v>369</v>
      </c>
      <c r="G2" s="27"/>
    </row>
    <row r="3" spans="1:7" ht="19.5" customHeight="1">
      <c r="A3" s="111" t="s">
        <v>271</v>
      </c>
      <c r="B3" s="111"/>
      <c r="C3" s="111"/>
      <c r="D3" s="111"/>
      <c r="E3" s="111"/>
      <c r="F3" s="70"/>
      <c r="G3" s="70"/>
    </row>
    <row r="4" spans="1:7" ht="15.75">
      <c r="A4" s="70"/>
      <c r="B4" s="70"/>
      <c r="C4" s="70"/>
      <c r="D4" s="90"/>
      <c r="E4" s="70"/>
      <c r="F4" s="70"/>
      <c r="G4" s="70"/>
    </row>
    <row r="5" spans="1:7" ht="15.75">
      <c r="A5" s="30"/>
      <c r="B5" s="30"/>
      <c r="C5" s="30"/>
      <c r="D5" s="30"/>
      <c r="E5" s="30"/>
      <c r="F5" s="106" t="s">
        <v>79</v>
      </c>
      <c r="G5" s="58"/>
    </row>
    <row r="6" spans="1:7" ht="51.75" customHeight="1">
      <c r="A6" s="37" t="s">
        <v>0</v>
      </c>
      <c r="B6" s="37" t="s">
        <v>1</v>
      </c>
      <c r="C6" s="37" t="s">
        <v>274</v>
      </c>
      <c r="D6" s="37" t="s">
        <v>275</v>
      </c>
      <c r="E6" s="105" t="s">
        <v>276</v>
      </c>
      <c r="F6" s="105" t="s">
        <v>277</v>
      </c>
      <c r="G6" s="59" t="s">
        <v>204</v>
      </c>
    </row>
    <row r="7" spans="1:242" s="10" customFormat="1" ht="18.75" customHeight="1">
      <c r="A7" s="31" t="s">
        <v>128</v>
      </c>
      <c r="B7" s="32" t="s">
        <v>2</v>
      </c>
      <c r="C7" s="33">
        <f>SUM(C9:C13)</f>
        <v>1069651.4000000001</v>
      </c>
      <c r="D7" s="33">
        <f>SUM(D9:D14)</f>
        <v>1195199.3</v>
      </c>
      <c r="E7" s="33">
        <f>SUM(E9:E14)</f>
        <v>1272164.2</v>
      </c>
      <c r="F7" s="33">
        <f>SUM(F9:F14)</f>
        <v>1326564.1</v>
      </c>
      <c r="G7" s="60">
        <f>SUM(G9:G13)</f>
        <v>1092881.4</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row>
    <row r="8" spans="1:7" ht="69" customHeight="1">
      <c r="A8" s="80"/>
      <c r="B8" s="81" t="s">
        <v>289</v>
      </c>
      <c r="C8" s="34">
        <f>((C9+C10+C11+C12)*16.8988501/31.8988501)+C13+(C14*16.8988501/29.8988501)</f>
        <v>568635.5499020055</v>
      </c>
      <c r="D8" s="34">
        <f>((D9+D10+D11+D12)*17.01514368/32.01514368)+D13+(D14*17.01514368/30.01514368)</f>
        <v>638866.9662593992</v>
      </c>
      <c r="E8" s="34">
        <f>((E9+E10+E11+E12)*17.05801761/32.05801761)+E13+(E14*17.05801761/30.05801761)</f>
        <v>680658.6595905186</v>
      </c>
      <c r="F8" s="34">
        <f>((F9+F10+F11+F12)*17.16330128/32.16330128)+F13+(F14*17.16330128/30.16330128)</f>
        <v>711730.319695831</v>
      </c>
      <c r="G8" s="61">
        <f>(G9+G10+G11+G12)*16.75241432/31.75241432+G13</f>
        <v>578635.748143691</v>
      </c>
    </row>
    <row r="9" spans="1:7" ht="78.75">
      <c r="A9" s="112" t="s">
        <v>3</v>
      </c>
      <c r="B9" s="82" t="s">
        <v>4</v>
      </c>
      <c r="C9" s="35">
        <v>1003761.3</v>
      </c>
      <c r="D9" s="35">
        <v>1060253.9</v>
      </c>
      <c r="E9" s="103">
        <v>1134007.2</v>
      </c>
      <c r="F9" s="103">
        <v>1184998.6</v>
      </c>
      <c r="G9" s="62">
        <v>1024909.6</v>
      </c>
    </row>
    <row r="10" spans="1:7" ht="49.5" customHeight="1">
      <c r="A10" s="113"/>
      <c r="B10" s="82" t="s">
        <v>5</v>
      </c>
      <c r="C10" s="35">
        <v>38815.5</v>
      </c>
      <c r="D10" s="35">
        <v>53089.9</v>
      </c>
      <c r="E10" s="103">
        <v>54171.1</v>
      </c>
      <c r="F10" s="103">
        <v>55327.2</v>
      </c>
      <c r="G10" s="62">
        <v>40051.6</v>
      </c>
    </row>
    <row r="11" spans="1:7" ht="112.5" customHeight="1">
      <c r="A11" s="83" t="s">
        <v>6</v>
      </c>
      <c r="B11" s="84" t="s">
        <v>7</v>
      </c>
      <c r="C11" s="35">
        <v>15379.6</v>
      </c>
      <c r="D11" s="35">
        <v>18507.1</v>
      </c>
      <c r="E11" s="103">
        <v>18853.2</v>
      </c>
      <c r="F11" s="103">
        <v>19148.7</v>
      </c>
      <c r="G11" s="62">
        <v>14058.2</v>
      </c>
    </row>
    <row r="12" spans="1:7" ht="47.25">
      <c r="A12" s="83" t="s">
        <v>8</v>
      </c>
      <c r="B12" s="82" t="s">
        <v>207</v>
      </c>
      <c r="C12" s="35">
        <v>7498.9</v>
      </c>
      <c r="D12" s="108">
        <v>9124.5</v>
      </c>
      <c r="E12" s="109">
        <v>9341</v>
      </c>
      <c r="F12" s="109">
        <v>9647.5</v>
      </c>
      <c r="G12" s="62">
        <v>9550</v>
      </c>
    </row>
    <row r="13" spans="1:7" s="9" customFormat="1" ht="94.5">
      <c r="A13" s="83" t="s">
        <v>9</v>
      </c>
      <c r="B13" s="84" t="s">
        <v>10</v>
      </c>
      <c r="C13" s="35">
        <v>4196.1</v>
      </c>
      <c r="D13" s="35">
        <v>3999.1</v>
      </c>
      <c r="E13" s="103">
        <v>4085.4</v>
      </c>
      <c r="F13" s="103">
        <v>4184.6</v>
      </c>
      <c r="G13" s="62">
        <v>4312</v>
      </c>
    </row>
    <row r="14" spans="1:7" s="9" customFormat="1" ht="54" customHeight="1">
      <c r="A14" s="83" t="s">
        <v>331</v>
      </c>
      <c r="B14" s="84" t="s">
        <v>330</v>
      </c>
      <c r="C14" s="35">
        <v>0</v>
      </c>
      <c r="D14" s="35">
        <v>50224.8</v>
      </c>
      <c r="E14" s="103">
        <v>51706.3</v>
      </c>
      <c r="F14" s="103">
        <v>53257.5</v>
      </c>
      <c r="G14" s="62"/>
    </row>
    <row r="15" spans="1:7" ht="31.5">
      <c r="A15" s="85" t="s">
        <v>208</v>
      </c>
      <c r="B15" s="86" t="s">
        <v>11</v>
      </c>
      <c r="C15" s="33">
        <f>C16+C17+C18+C19</f>
        <v>27522.100000000002</v>
      </c>
      <c r="D15" s="33">
        <f>D16+D17+D18+D19</f>
        <v>28966.899999999998</v>
      </c>
      <c r="E15" s="33">
        <f>E16+E17+E18+E19</f>
        <v>28978</v>
      </c>
      <c r="F15" s="33">
        <f>F16+F17+F18+F19</f>
        <v>30506.8</v>
      </c>
      <c r="G15" s="60">
        <v>35286.4</v>
      </c>
    </row>
    <row r="16" spans="1:7" ht="110.25">
      <c r="A16" s="83" t="s">
        <v>85</v>
      </c>
      <c r="B16" s="87" t="s">
        <v>209</v>
      </c>
      <c r="C16" s="35">
        <v>12637.2</v>
      </c>
      <c r="D16" s="35">
        <v>13096.9</v>
      </c>
      <c r="E16" s="35">
        <v>12964.7</v>
      </c>
      <c r="F16" s="35">
        <v>13431.7</v>
      </c>
      <c r="G16" s="62"/>
    </row>
    <row r="17" spans="1:7" ht="131.25" customHeight="1">
      <c r="A17" s="83" t="s">
        <v>86</v>
      </c>
      <c r="B17" s="87" t="s">
        <v>210</v>
      </c>
      <c r="C17" s="35">
        <v>72</v>
      </c>
      <c r="D17" s="35">
        <v>72.5</v>
      </c>
      <c r="E17" s="35">
        <v>72.6</v>
      </c>
      <c r="F17" s="35">
        <v>77.6</v>
      </c>
      <c r="G17" s="62"/>
    </row>
    <row r="18" spans="1:7" ht="126">
      <c r="A18" s="83" t="s">
        <v>87</v>
      </c>
      <c r="B18" s="87" t="s">
        <v>211</v>
      </c>
      <c r="C18" s="35">
        <v>16623.4</v>
      </c>
      <c r="D18" s="35">
        <v>17439.8</v>
      </c>
      <c r="E18" s="35">
        <v>17547.2</v>
      </c>
      <c r="F18" s="35">
        <v>18721.2</v>
      </c>
      <c r="G18" s="62"/>
    </row>
    <row r="19" spans="1:7" s="9" customFormat="1" ht="126">
      <c r="A19" s="83" t="s">
        <v>88</v>
      </c>
      <c r="B19" s="87" t="s">
        <v>212</v>
      </c>
      <c r="C19" s="35">
        <v>-1810.5</v>
      </c>
      <c r="D19" s="35">
        <v>-1642.3</v>
      </c>
      <c r="E19" s="35">
        <v>-1606.5</v>
      </c>
      <c r="F19" s="35">
        <v>-1723.7</v>
      </c>
      <c r="G19" s="62"/>
    </row>
    <row r="20" spans="1:242" s="11" customFormat="1" ht="15.75">
      <c r="A20" s="88" t="s">
        <v>129</v>
      </c>
      <c r="B20" s="89" t="s">
        <v>12</v>
      </c>
      <c r="C20" s="33">
        <f>C21+C25+C26+C27</f>
        <v>279082.2</v>
      </c>
      <c r="D20" s="33">
        <f>D21+D25+D26+D27</f>
        <v>369917.6</v>
      </c>
      <c r="E20" s="33">
        <f>E21+E25+E26+E27</f>
        <v>378495.3</v>
      </c>
      <c r="F20" s="33">
        <f>F21+F25+F26+F27</f>
        <v>418900.1</v>
      </c>
      <c r="G20" s="33">
        <f>G21+G25+G26+G27</f>
        <v>254919.69999999998</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row>
    <row r="21" spans="1:242" s="11" customFormat="1" ht="31.5">
      <c r="A21" s="31" t="s">
        <v>213</v>
      </c>
      <c r="B21" s="32" t="s">
        <v>13</v>
      </c>
      <c r="C21" s="33">
        <f>C22+C23+C24</f>
        <v>238404.1</v>
      </c>
      <c r="D21" s="33">
        <f>D22+D23+D24</f>
        <v>342359.6</v>
      </c>
      <c r="E21" s="33">
        <f>E22+E23+E24</f>
        <v>349262.39999999997</v>
      </c>
      <c r="F21" s="33">
        <f>F22+F23+F24</f>
        <v>389572.5</v>
      </c>
      <c r="G21" s="60">
        <v>246058.1</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row>
    <row r="22" spans="1:242" s="11" customFormat="1" ht="31.5">
      <c r="A22" s="37" t="s">
        <v>67</v>
      </c>
      <c r="B22" s="71" t="s">
        <v>214</v>
      </c>
      <c r="C22" s="35">
        <v>188284.1</v>
      </c>
      <c r="D22" s="35">
        <v>282300</v>
      </c>
      <c r="E22" s="35">
        <v>289095.1</v>
      </c>
      <c r="F22" s="35">
        <v>324514.9</v>
      </c>
      <c r="G22" s="62"/>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row>
    <row r="23" spans="1:7" ht="47.25">
      <c r="A23" s="37" t="s">
        <v>68</v>
      </c>
      <c r="B23" s="71" t="s">
        <v>215</v>
      </c>
      <c r="C23" s="35">
        <v>50</v>
      </c>
      <c r="D23" s="35">
        <v>59.6</v>
      </c>
      <c r="E23" s="35">
        <v>67.3</v>
      </c>
      <c r="F23" s="35">
        <v>57.6</v>
      </c>
      <c r="G23" s="62"/>
    </row>
    <row r="24" spans="1:242" ht="63">
      <c r="A24" s="37" t="s">
        <v>69</v>
      </c>
      <c r="B24" s="71" t="s">
        <v>70</v>
      </c>
      <c r="C24" s="35">
        <v>50070</v>
      </c>
      <c r="D24" s="35">
        <v>60000</v>
      </c>
      <c r="E24" s="35">
        <v>60100</v>
      </c>
      <c r="F24" s="35">
        <v>65000</v>
      </c>
      <c r="G24" s="62"/>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row>
    <row r="25" spans="1:7" ht="31.5">
      <c r="A25" s="37" t="s">
        <v>216</v>
      </c>
      <c r="B25" s="71" t="s">
        <v>89</v>
      </c>
      <c r="C25" s="35">
        <v>11543.1</v>
      </c>
      <c r="D25" s="35">
        <v>850</v>
      </c>
      <c r="E25" s="35">
        <v>200</v>
      </c>
      <c r="F25" s="35">
        <v>150</v>
      </c>
      <c r="G25" s="62">
        <v>936</v>
      </c>
    </row>
    <row r="26" spans="1:242" s="9" customFormat="1" ht="15.75">
      <c r="A26" s="37" t="s">
        <v>130</v>
      </c>
      <c r="B26" s="71" t="s">
        <v>15</v>
      </c>
      <c r="C26" s="35">
        <v>390</v>
      </c>
      <c r="D26" s="35">
        <v>147.6</v>
      </c>
      <c r="E26" s="35">
        <v>232.9</v>
      </c>
      <c r="F26" s="35">
        <v>327.6</v>
      </c>
      <c r="G26" s="62">
        <v>407.3</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row>
    <row r="27" spans="1:7" ht="32.25" customHeight="1">
      <c r="A27" s="37" t="s">
        <v>131</v>
      </c>
      <c r="B27" s="71" t="s">
        <v>17</v>
      </c>
      <c r="C27" s="35">
        <v>28745</v>
      </c>
      <c r="D27" s="35">
        <v>26560.4</v>
      </c>
      <c r="E27" s="35">
        <v>28800</v>
      </c>
      <c r="F27" s="35">
        <v>28850</v>
      </c>
      <c r="G27" s="62">
        <v>7518.3</v>
      </c>
    </row>
    <row r="28" spans="1:7" s="9" customFormat="1" ht="15.75">
      <c r="A28" s="31" t="s">
        <v>132</v>
      </c>
      <c r="B28" s="36" t="s">
        <v>18</v>
      </c>
      <c r="C28" s="33">
        <f>C29+C30</f>
        <v>190254.2</v>
      </c>
      <c r="D28" s="33">
        <f>D29+D30</f>
        <v>167356.3</v>
      </c>
      <c r="E28" s="33">
        <f>E29+E30</f>
        <v>167742.4</v>
      </c>
      <c r="F28" s="33">
        <f>F29+F30</f>
        <v>168130.9</v>
      </c>
      <c r="G28" s="33">
        <f>G29+G30</f>
        <v>218427.8</v>
      </c>
    </row>
    <row r="29" spans="1:242" s="9" customFormat="1" ht="47.25">
      <c r="A29" s="37" t="s">
        <v>133</v>
      </c>
      <c r="B29" s="71" t="s">
        <v>217</v>
      </c>
      <c r="C29" s="35">
        <v>62584.2</v>
      </c>
      <c r="D29" s="35">
        <v>64356.3</v>
      </c>
      <c r="E29" s="35">
        <v>64742.4</v>
      </c>
      <c r="F29" s="35">
        <v>65130.9</v>
      </c>
      <c r="G29" s="62">
        <v>63946.8</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row>
    <row r="30" spans="1:242" s="9" customFormat="1" ht="15.75">
      <c r="A30" s="37" t="s">
        <v>134</v>
      </c>
      <c r="B30" s="32" t="s">
        <v>263</v>
      </c>
      <c r="C30" s="33">
        <f>C31+C32</f>
        <v>127670</v>
      </c>
      <c r="D30" s="33">
        <f>D31+D32</f>
        <v>103000</v>
      </c>
      <c r="E30" s="33">
        <f>E31+E32</f>
        <v>103000</v>
      </c>
      <c r="F30" s="33">
        <f>F31+F32</f>
        <v>103000</v>
      </c>
      <c r="G30" s="60">
        <v>154481</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row>
    <row r="31" spans="1:242" s="9" customFormat="1" ht="31.5">
      <c r="A31" s="37" t="s">
        <v>135</v>
      </c>
      <c r="B31" s="71" t="s">
        <v>78</v>
      </c>
      <c r="C31" s="35">
        <v>106870</v>
      </c>
      <c r="D31" s="35">
        <v>90000</v>
      </c>
      <c r="E31" s="35">
        <v>90000</v>
      </c>
      <c r="F31" s="35">
        <v>90000</v>
      </c>
      <c r="G31" s="62"/>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row>
    <row r="32" spans="1:7" s="9" customFormat="1" ht="31.5">
      <c r="A32" s="37" t="s">
        <v>136</v>
      </c>
      <c r="B32" s="71" t="s">
        <v>218</v>
      </c>
      <c r="C32" s="35">
        <v>20800</v>
      </c>
      <c r="D32" s="35">
        <v>13000</v>
      </c>
      <c r="E32" s="35">
        <v>13000</v>
      </c>
      <c r="F32" s="35">
        <v>13000</v>
      </c>
      <c r="G32" s="62"/>
    </row>
    <row r="33" spans="1:242" ht="15.75">
      <c r="A33" s="31" t="s">
        <v>137</v>
      </c>
      <c r="B33" s="32" t="s">
        <v>20</v>
      </c>
      <c r="C33" s="33">
        <f>SUM(C34:C36)</f>
        <v>20928.5</v>
      </c>
      <c r="D33" s="33">
        <f>SUM(D34:D36)</f>
        <v>24962.3</v>
      </c>
      <c r="E33" s="33">
        <f>SUM(E34:E36)</f>
        <v>25732.4</v>
      </c>
      <c r="F33" s="33">
        <f>SUM(F34:F36)</f>
        <v>25707.4</v>
      </c>
      <c r="G33" s="60">
        <v>22030.7</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row>
    <row r="34" spans="1:242" ht="47.25">
      <c r="A34" s="37" t="s">
        <v>138</v>
      </c>
      <c r="B34" s="71" t="s">
        <v>21</v>
      </c>
      <c r="C34" s="35">
        <v>20874.5</v>
      </c>
      <c r="D34" s="35">
        <v>24776.5</v>
      </c>
      <c r="E34" s="35">
        <v>25650</v>
      </c>
      <c r="F34" s="35">
        <v>25650</v>
      </c>
      <c r="G34" s="62"/>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row>
    <row r="35" spans="1:242" s="11" customFormat="1" ht="31.5">
      <c r="A35" s="37" t="s">
        <v>220</v>
      </c>
      <c r="B35" s="71" t="s">
        <v>219</v>
      </c>
      <c r="C35" s="35">
        <v>30</v>
      </c>
      <c r="D35" s="35">
        <v>165</v>
      </c>
      <c r="E35" s="35">
        <v>60</v>
      </c>
      <c r="F35" s="35">
        <v>35</v>
      </c>
      <c r="G35" s="62"/>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row>
    <row r="36" spans="1:7" ht="94.5">
      <c r="A36" s="37" t="s">
        <v>222</v>
      </c>
      <c r="B36" s="71" t="s">
        <v>221</v>
      </c>
      <c r="C36" s="35">
        <v>24</v>
      </c>
      <c r="D36" s="35">
        <v>20.8</v>
      </c>
      <c r="E36" s="35">
        <v>22.4</v>
      </c>
      <c r="F36" s="35">
        <v>22.4</v>
      </c>
      <c r="G36" s="62"/>
    </row>
    <row r="37" spans="1:7" ht="24.75" customHeight="1">
      <c r="A37" s="55" t="s">
        <v>22</v>
      </c>
      <c r="B37" s="56"/>
      <c r="C37" s="33">
        <f>C7+C15+C20+C28+C33</f>
        <v>1587438.4000000001</v>
      </c>
      <c r="D37" s="33">
        <f>D7+D15+D20+D28+D33</f>
        <v>1786402.4</v>
      </c>
      <c r="E37" s="33">
        <f>E7+E15+E20+E28+E33</f>
        <v>1873112.2999999998</v>
      </c>
      <c r="F37" s="33">
        <f>F7+F15+F20+F28+F33</f>
        <v>1969809.2999999998</v>
      </c>
      <c r="G37" s="60">
        <f>G7+G15+G20+G28+G33</f>
        <v>1623545.9999999998</v>
      </c>
    </row>
    <row r="38" spans="1:242" s="11" customFormat="1" ht="31.5">
      <c r="A38" s="31" t="s">
        <v>139</v>
      </c>
      <c r="B38" s="36" t="s">
        <v>23</v>
      </c>
      <c r="C38" s="33">
        <f>SUM(C39:C47)</f>
        <v>83300.09999999999</v>
      </c>
      <c r="D38" s="33">
        <f>SUM(D39:D47)</f>
        <v>79813.9</v>
      </c>
      <c r="E38" s="33">
        <f>SUM(E39:E47)</f>
        <v>79657.9</v>
      </c>
      <c r="F38" s="33">
        <f>SUM(F39:F47)</f>
        <v>79554.79999999999</v>
      </c>
      <c r="G38" s="65">
        <f>SUM(G39:G47)</f>
        <v>72142.7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row>
    <row r="39" spans="1:242" s="11" customFormat="1" ht="78.75">
      <c r="A39" s="73" t="s">
        <v>140</v>
      </c>
      <c r="B39" s="74" t="s">
        <v>24</v>
      </c>
      <c r="C39" s="35">
        <v>55288.7</v>
      </c>
      <c r="D39" s="35">
        <v>52571.9</v>
      </c>
      <c r="E39" s="35">
        <v>52571.9</v>
      </c>
      <c r="F39" s="35">
        <v>52571.9</v>
      </c>
      <c r="G39" s="62">
        <v>45288.7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row>
    <row r="40" spans="1:242" s="11" customFormat="1" ht="78.75">
      <c r="A40" s="73" t="s">
        <v>141</v>
      </c>
      <c r="B40" s="74" t="s">
        <v>25</v>
      </c>
      <c r="C40" s="35">
        <v>8104.3</v>
      </c>
      <c r="D40" s="35">
        <v>8257.2</v>
      </c>
      <c r="E40" s="35">
        <v>8257.2</v>
      </c>
      <c r="F40" s="35">
        <v>8257.2</v>
      </c>
      <c r="G40" s="62">
        <v>8104.3</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row>
    <row r="41" spans="1:7" s="9" customFormat="1" ht="66" customHeight="1">
      <c r="A41" s="73" t="s">
        <v>142</v>
      </c>
      <c r="B41" s="74" t="s">
        <v>26</v>
      </c>
      <c r="C41" s="35">
        <v>14.9</v>
      </c>
      <c r="D41" s="35">
        <v>263.4</v>
      </c>
      <c r="E41" s="35">
        <v>263.4</v>
      </c>
      <c r="F41" s="35">
        <v>263.4</v>
      </c>
      <c r="G41" s="62">
        <v>14.9</v>
      </c>
    </row>
    <row r="42" spans="1:7" s="9" customFormat="1" ht="66" customHeight="1">
      <c r="A42" s="73" t="s">
        <v>278</v>
      </c>
      <c r="B42" s="74" t="s">
        <v>26</v>
      </c>
      <c r="C42" s="35">
        <v>0</v>
      </c>
      <c r="D42" s="35">
        <v>11.2</v>
      </c>
      <c r="E42" s="35">
        <v>11.2</v>
      </c>
      <c r="F42" s="35">
        <v>11.2</v>
      </c>
      <c r="G42" s="62"/>
    </row>
    <row r="43" spans="1:7" s="9" customFormat="1" ht="68.25" customHeight="1">
      <c r="A43" s="73" t="s">
        <v>143</v>
      </c>
      <c r="B43" s="74" t="s">
        <v>26</v>
      </c>
      <c r="C43" s="35">
        <v>787</v>
      </c>
      <c r="D43" s="35">
        <v>787</v>
      </c>
      <c r="E43" s="35">
        <v>787</v>
      </c>
      <c r="F43" s="35">
        <v>787</v>
      </c>
      <c r="G43" s="62">
        <v>787</v>
      </c>
    </row>
    <row r="44" spans="1:7" s="9" customFormat="1" ht="67.5" customHeight="1">
      <c r="A44" s="73" t="s">
        <v>205</v>
      </c>
      <c r="B44" s="74" t="s">
        <v>26</v>
      </c>
      <c r="C44" s="35">
        <v>205</v>
      </c>
      <c r="D44" s="35">
        <v>176.2</v>
      </c>
      <c r="E44" s="35">
        <v>176.2</v>
      </c>
      <c r="F44" s="35">
        <v>176.2</v>
      </c>
      <c r="G44" s="62">
        <v>205</v>
      </c>
    </row>
    <row r="45" spans="1:7" s="9" customFormat="1" ht="34.5" customHeight="1">
      <c r="A45" s="73" t="s">
        <v>144</v>
      </c>
      <c r="B45" s="75" t="s">
        <v>27</v>
      </c>
      <c r="C45" s="35">
        <v>9918</v>
      </c>
      <c r="D45" s="35">
        <v>8920</v>
      </c>
      <c r="E45" s="35">
        <v>8920</v>
      </c>
      <c r="F45" s="35">
        <v>8920</v>
      </c>
      <c r="G45" s="62">
        <v>9317.9</v>
      </c>
    </row>
    <row r="46" spans="1:7" s="9" customFormat="1" ht="63">
      <c r="A46" s="73" t="s">
        <v>145</v>
      </c>
      <c r="B46" s="74" t="s">
        <v>28</v>
      </c>
      <c r="C46" s="35">
        <v>325</v>
      </c>
      <c r="D46" s="35">
        <v>330</v>
      </c>
      <c r="E46" s="35">
        <v>330</v>
      </c>
      <c r="F46" s="35">
        <v>330</v>
      </c>
      <c r="G46" s="62">
        <v>325</v>
      </c>
    </row>
    <row r="47" spans="1:7" s="9" customFormat="1" ht="78.75">
      <c r="A47" s="73" t="s">
        <v>146</v>
      </c>
      <c r="B47" s="71" t="s">
        <v>29</v>
      </c>
      <c r="C47" s="35">
        <v>8657.2</v>
      </c>
      <c r="D47" s="35">
        <v>8497</v>
      </c>
      <c r="E47" s="35">
        <v>8341</v>
      </c>
      <c r="F47" s="35">
        <v>8237.9</v>
      </c>
      <c r="G47" s="62">
        <v>8099.9</v>
      </c>
    </row>
    <row r="48" spans="1:7" s="9" customFormat="1" ht="15.75">
      <c r="A48" s="31" t="s">
        <v>147</v>
      </c>
      <c r="B48" s="32" t="s">
        <v>30</v>
      </c>
      <c r="C48" s="33">
        <f>SUM(C49:C51)</f>
        <v>2133.5</v>
      </c>
      <c r="D48" s="33">
        <f>SUM(D49:D51)</f>
        <v>3468.4</v>
      </c>
      <c r="E48" s="33">
        <f>SUM(E49:E51)</f>
        <v>3607.1</v>
      </c>
      <c r="F48" s="33">
        <f>SUM(F49:F51)</f>
        <v>3751.4</v>
      </c>
      <c r="G48" s="60">
        <f>SUM(G49:G51)</f>
        <v>1384.6</v>
      </c>
    </row>
    <row r="49" spans="1:7" ht="63">
      <c r="A49" s="37" t="s">
        <v>148</v>
      </c>
      <c r="B49" s="71" t="s">
        <v>224</v>
      </c>
      <c r="C49" s="35">
        <v>627</v>
      </c>
      <c r="D49" s="35">
        <v>1702.7</v>
      </c>
      <c r="E49" s="35">
        <v>1770.8</v>
      </c>
      <c r="F49" s="35">
        <v>1841.7</v>
      </c>
      <c r="G49" s="62">
        <v>407</v>
      </c>
    </row>
    <row r="50" spans="1:7" ht="63">
      <c r="A50" s="37" t="s">
        <v>149</v>
      </c>
      <c r="B50" s="71" t="s">
        <v>223</v>
      </c>
      <c r="C50" s="35">
        <v>593.7</v>
      </c>
      <c r="D50" s="35">
        <v>598.3</v>
      </c>
      <c r="E50" s="35">
        <v>622.2</v>
      </c>
      <c r="F50" s="35">
        <v>647.1</v>
      </c>
      <c r="G50" s="62">
        <v>385.2</v>
      </c>
    </row>
    <row r="51" spans="1:7" ht="63">
      <c r="A51" s="37" t="s">
        <v>150</v>
      </c>
      <c r="B51" s="71" t="s">
        <v>225</v>
      </c>
      <c r="C51" s="35">
        <v>912.8</v>
      </c>
      <c r="D51" s="35">
        <v>1167.4</v>
      </c>
      <c r="E51" s="35">
        <v>1214.1</v>
      </c>
      <c r="F51" s="35">
        <v>1262.6</v>
      </c>
      <c r="G51" s="62">
        <v>592.4</v>
      </c>
    </row>
    <row r="52" spans="1:7" ht="31.5">
      <c r="A52" s="31" t="s">
        <v>151</v>
      </c>
      <c r="B52" s="32" t="s">
        <v>226</v>
      </c>
      <c r="C52" s="33">
        <f>C53+C57</f>
        <v>18264.7</v>
      </c>
      <c r="D52" s="33">
        <f>D53+D57</f>
        <v>10949</v>
      </c>
      <c r="E52" s="33">
        <f>E53+E57</f>
        <v>10829.300000000001</v>
      </c>
      <c r="F52" s="33">
        <f>F53+F57</f>
        <v>10875.800000000001</v>
      </c>
      <c r="G52" s="60">
        <f>G53+G57</f>
        <v>2184.8</v>
      </c>
    </row>
    <row r="53" spans="1:7" ht="31.5">
      <c r="A53" s="37" t="s">
        <v>152</v>
      </c>
      <c r="B53" s="71" t="s">
        <v>31</v>
      </c>
      <c r="C53" s="33">
        <f>SUM(C54:C56)</f>
        <v>16804.7</v>
      </c>
      <c r="D53" s="33">
        <f>SUM(D54:D56)</f>
        <v>9158.7</v>
      </c>
      <c r="E53" s="33">
        <f>SUM(E54:E56)</f>
        <v>9158.7</v>
      </c>
      <c r="F53" s="33">
        <f>SUM(F54:F56)</f>
        <v>9158.7</v>
      </c>
      <c r="G53" s="65">
        <f>SUM(G54:G56)</f>
        <v>0</v>
      </c>
    </row>
    <row r="54" spans="1:7" ht="35.25" customHeight="1">
      <c r="A54" s="37" t="s">
        <v>153</v>
      </c>
      <c r="B54" s="71" t="s">
        <v>31</v>
      </c>
      <c r="C54" s="35">
        <v>2910</v>
      </c>
      <c r="D54" s="35">
        <v>0</v>
      </c>
      <c r="E54" s="35">
        <v>0</v>
      </c>
      <c r="F54" s="35">
        <v>0</v>
      </c>
      <c r="G54" s="62"/>
    </row>
    <row r="55" spans="1:7" ht="78.75">
      <c r="A55" s="37" t="s">
        <v>154</v>
      </c>
      <c r="B55" s="71" t="s">
        <v>90</v>
      </c>
      <c r="C55" s="35">
        <v>12936</v>
      </c>
      <c r="D55" s="35">
        <v>8200</v>
      </c>
      <c r="E55" s="35">
        <v>8200</v>
      </c>
      <c r="F55" s="35">
        <v>8200</v>
      </c>
      <c r="G55" s="62"/>
    </row>
    <row r="56" spans="1:7" ht="31.5">
      <c r="A56" s="37" t="s">
        <v>155</v>
      </c>
      <c r="B56" s="71" t="s">
        <v>31</v>
      </c>
      <c r="C56" s="35">
        <v>958.7</v>
      </c>
      <c r="D56" s="35">
        <v>958.7</v>
      </c>
      <c r="E56" s="35">
        <v>958.7</v>
      </c>
      <c r="F56" s="35">
        <v>958.7</v>
      </c>
      <c r="G56" s="62"/>
    </row>
    <row r="57" spans="1:7" ht="15.75">
      <c r="A57" s="31" t="s">
        <v>228</v>
      </c>
      <c r="B57" s="32" t="s">
        <v>227</v>
      </c>
      <c r="C57" s="33">
        <f>C58+C62</f>
        <v>1460</v>
      </c>
      <c r="D57" s="33">
        <f>D58+D62</f>
        <v>1790.3</v>
      </c>
      <c r="E57" s="33">
        <f>E58+E62</f>
        <v>1670.6</v>
      </c>
      <c r="F57" s="33">
        <f>F58+F62</f>
        <v>1717.1</v>
      </c>
      <c r="G57" s="60">
        <v>2184.8</v>
      </c>
    </row>
    <row r="58" spans="1:7" ht="47.25">
      <c r="A58" s="37" t="s">
        <v>156</v>
      </c>
      <c r="B58" s="71" t="s">
        <v>59</v>
      </c>
      <c r="C58" s="35">
        <f>C59+C61</f>
        <v>915.9</v>
      </c>
      <c r="D58" s="35">
        <f>SUM(D59:D61)</f>
        <v>1074.5</v>
      </c>
      <c r="E58" s="35">
        <f>SUM(E59:E61)</f>
        <v>954.8</v>
      </c>
      <c r="F58" s="35">
        <f>SUM(F59:F61)</f>
        <v>1001.3000000000001</v>
      </c>
      <c r="G58" s="62"/>
    </row>
    <row r="59" spans="1:7" ht="47.25">
      <c r="A59" s="37" t="s">
        <v>157</v>
      </c>
      <c r="B59" s="71" t="s">
        <v>59</v>
      </c>
      <c r="C59" s="35">
        <v>22.8</v>
      </c>
      <c r="D59" s="35">
        <v>120.5</v>
      </c>
      <c r="E59" s="35">
        <v>128.4</v>
      </c>
      <c r="F59" s="35">
        <v>130.8</v>
      </c>
      <c r="G59" s="62"/>
    </row>
    <row r="60" spans="1:7" ht="47.25">
      <c r="A60" s="37" t="s">
        <v>282</v>
      </c>
      <c r="B60" s="71" t="s">
        <v>59</v>
      </c>
      <c r="C60" s="35">
        <v>0</v>
      </c>
      <c r="D60" s="35">
        <v>18.9</v>
      </c>
      <c r="E60" s="35">
        <v>18.9</v>
      </c>
      <c r="F60" s="35">
        <v>18.9</v>
      </c>
      <c r="G60" s="62"/>
    </row>
    <row r="61" spans="1:7" ht="47.25">
      <c r="A61" s="37" t="s">
        <v>158</v>
      </c>
      <c r="B61" s="71" t="s">
        <v>59</v>
      </c>
      <c r="C61" s="35">
        <v>893.1</v>
      </c>
      <c r="D61" s="35">
        <v>935.1</v>
      </c>
      <c r="E61" s="35">
        <v>807.5</v>
      </c>
      <c r="F61" s="35">
        <v>851.6</v>
      </c>
      <c r="G61" s="62"/>
    </row>
    <row r="62" spans="1:7" ht="31.5">
      <c r="A62" s="37" t="s">
        <v>159</v>
      </c>
      <c r="B62" s="71" t="s">
        <v>229</v>
      </c>
      <c r="C62" s="35">
        <f>C63+C64+C65</f>
        <v>544.1</v>
      </c>
      <c r="D62" s="35">
        <f>D63+D64+D65</f>
        <v>715.8</v>
      </c>
      <c r="E62" s="35">
        <f>E63+E64+E65</f>
        <v>715.8</v>
      </c>
      <c r="F62" s="35">
        <f>F63+F64+F65</f>
        <v>715.8</v>
      </c>
      <c r="G62" s="62"/>
    </row>
    <row r="63" spans="1:7" ht="31.5">
      <c r="A63" s="37" t="s">
        <v>160</v>
      </c>
      <c r="B63" s="71" t="s">
        <v>229</v>
      </c>
      <c r="C63" s="35">
        <v>268.3</v>
      </c>
      <c r="D63" s="35">
        <v>451.1</v>
      </c>
      <c r="E63" s="35">
        <v>451.1</v>
      </c>
      <c r="F63" s="35">
        <v>451.1</v>
      </c>
      <c r="G63" s="62"/>
    </row>
    <row r="64" spans="1:7" ht="31.5">
      <c r="A64" s="37" t="s">
        <v>260</v>
      </c>
      <c r="B64" s="71" t="s">
        <v>229</v>
      </c>
      <c r="C64" s="35">
        <v>11.1</v>
      </c>
      <c r="D64" s="35">
        <v>0</v>
      </c>
      <c r="E64" s="35">
        <v>0</v>
      </c>
      <c r="F64" s="35">
        <v>0</v>
      </c>
      <c r="G64" s="62"/>
    </row>
    <row r="65" spans="1:7" ht="31.5">
      <c r="A65" s="37" t="s">
        <v>161</v>
      </c>
      <c r="B65" s="71" t="s">
        <v>229</v>
      </c>
      <c r="C65" s="35">
        <v>264.7</v>
      </c>
      <c r="D65" s="35">
        <v>264.7</v>
      </c>
      <c r="E65" s="35">
        <v>264.7</v>
      </c>
      <c r="F65" s="35">
        <v>264.7</v>
      </c>
      <c r="G65" s="62"/>
    </row>
    <row r="66" spans="1:7" ht="31.5">
      <c r="A66" s="31" t="s">
        <v>230</v>
      </c>
      <c r="B66" s="32" t="s">
        <v>91</v>
      </c>
      <c r="C66" s="33">
        <f>SUM(C67:C74)</f>
        <v>29389.7</v>
      </c>
      <c r="D66" s="33">
        <f>SUM(D67:D74)</f>
        <v>34975.6</v>
      </c>
      <c r="E66" s="33">
        <f>SUM(E67:E74)</f>
        <v>22048.2</v>
      </c>
      <c r="F66" s="33">
        <f>SUM(F67:F74)</f>
        <v>20494.2</v>
      </c>
      <c r="G66" s="60">
        <f>SUM(G67:G74)</f>
        <v>32927.6</v>
      </c>
    </row>
    <row r="67" spans="1:8" ht="81.75" customHeight="1">
      <c r="A67" s="72" t="s">
        <v>258</v>
      </c>
      <c r="B67" s="71" t="s">
        <v>259</v>
      </c>
      <c r="C67" s="35">
        <v>14.1</v>
      </c>
      <c r="D67" s="35">
        <v>12.2</v>
      </c>
      <c r="E67" s="35">
        <v>12.2</v>
      </c>
      <c r="F67" s="35">
        <v>12.2</v>
      </c>
      <c r="G67" s="62">
        <v>14.1</v>
      </c>
      <c r="H67" s="19"/>
    </row>
    <row r="68" spans="1:8" ht="81.75" customHeight="1">
      <c r="A68" s="72" t="s">
        <v>279</v>
      </c>
      <c r="B68" s="71" t="s">
        <v>259</v>
      </c>
      <c r="C68" s="35">
        <v>0</v>
      </c>
      <c r="D68" s="35">
        <v>3.5</v>
      </c>
      <c r="E68" s="35">
        <v>3.5</v>
      </c>
      <c r="F68" s="35">
        <v>3.5</v>
      </c>
      <c r="G68" s="62"/>
      <c r="H68" s="19"/>
    </row>
    <row r="69" spans="1:7" ht="94.5">
      <c r="A69" s="37" t="s">
        <v>162</v>
      </c>
      <c r="B69" s="71" t="s">
        <v>33</v>
      </c>
      <c r="C69" s="35">
        <v>3830.1</v>
      </c>
      <c r="D69" s="35">
        <v>7777.8</v>
      </c>
      <c r="E69" s="35">
        <v>4850.4</v>
      </c>
      <c r="F69" s="35">
        <v>3296.4</v>
      </c>
      <c r="G69" s="62">
        <v>9063.5</v>
      </c>
    </row>
    <row r="70" spans="1:7" ht="96" customHeight="1">
      <c r="A70" s="37" t="s">
        <v>261</v>
      </c>
      <c r="B70" s="71" t="s">
        <v>262</v>
      </c>
      <c r="C70" s="35">
        <v>195.5</v>
      </c>
      <c r="D70" s="35">
        <v>382.1</v>
      </c>
      <c r="E70" s="35">
        <v>382.1</v>
      </c>
      <c r="F70" s="35">
        <v>382.1</v>
      </c>
      <c r="G70" s="62"/>
    </row>
    <row r="71" spans="1:7" ht="47.25">
      <c r="A71" s="73" t="s">
        <v>163</v>
      </c>
      <c r="B71" s="71" t="s">
        <v>34</v>
      </c>
      <c r="C71" s="35">
        <v>20250</v>
      </c>
      <c r="D71" s="35">
        <v>12780</v>
      </c>
      <c r="E71" s="35">
        <v>12780</v>
      </c>
      <c r="F71" s="35">
        <v>12780</v>
      </c>
      <c r="G71" s="62">
        <v>20250</v>
      </c>
    </row>
    <row r="72" spans="1:7" ht="47.25" customHeight="1">
      <c r="A72" s="73" t="s">
        <v>164</v>
      </c>
      <c r="B72" s="71" t="s">
        <v>35</v>
      </c>
      <c r="C72" s="35">
        <v>1800</v>
      </c>
      <c r="D72" s="35">
        <v>800</v>
      </c>
      <c r="E72" s="35">
        <v>800</v>
      </c>
      <c r="F72" s="35">
        <v>800</v>
      </c>
      <c r="G72" s="62">
        <v>1800</v>
      </c>
    </row>
    <row r="73" spans="1:7" ht="81.75" customHeight="1">
      <c r="A73" s="73" t="s">
        <v>165</v>
      </c>
      <c r="B73" s="75" t="s">
        <v>36</v>
      </c>
      <c r="C73" s="35">
        <v>1800</v>
      </c>
      <c r="D73" s="35">
        <v>3220</v>
      </c>
      <c r="E73" s="35">
        <v>3220</v>
      </c>
      <c r="F73" s="35">
        <v>3220</v>
      </c>
      <c r="G73" s="62">
        <v>1800</v>
      </c>
    </row>
    <row r="74" spans="1:7" ht="50.25" customHeight="1">
      <c r="A74" s="73" t="s">
        <v>166</v>
      </c>
      <c r="B74" s="75" t="s">
        <v>101</v>
      </c>
      <c r="C74" s="35">
        <v>1500</v>
      </c>
      <c r="D74" s="35">
        <v>10000</v>
      </c>
      <c r="E74" s="35">
        <v>0</v>
      </c>
      <c r="F74" s="35">
        <v>0</v>
      </c>
      <c r="G74" s="62">
        <v>0</v>
      </c>
    </row>
    <row r="75" spans="1:7" ht="15.75">
      <c r="A75" s="31" t="s">
        <v>167</v>
      </c>
      <c r="B75" s="32" t="s">
        <v>62</v>
      </c>
      <c r="C75" s="102">
        <f>SUM(C76:C103)</f>
        <v>15346.7</v>
      </c>
      <c r="D75" s="102">
        <f>SUM(D76:D103)</f>
        <v>5607.2</v>
      </c>
      <c r="E75" s="102">
        <f>SUM(E76:E103)</f>
        <v>5607.2</v>
      </c>
      <c r="F75" s="102">
        <f>SUM(F76:F103)</f>
        <v>5607.2</v>
      </c>
      <c r="G75" s="63">
        <v>12490.1</v>
      </c>
    </row>
    <row r="76" spans="1:7" ht="83.25" customHeight="1">
      <c r="A76" s="72" t="s">
        <v>102</v>
      </c>
      <c r="B76" s="71" t="s">
        <v>231</v>
      </c>
      <c r="C76" s="103">
        <v>20.8</v>
      </c>
      <c r="D76" s="103">
        <v>65.3</v>
      </c>
      <c r="E76" s="103">
        <v>65.3</v>
      </c>
      <c r="F76" s="103">
        <v>65.3</v>
      </c>
      <c r="G76" s="64"/>
    </row>
    <row r="77" spans="1:9" ht="81" customHeight="1">
      <c r="A77" s="72" t="s">
        <v>103</v>
      </c>
      <c r="B77" s="71" t="s">
        <v>231</v>
      </c>
      <c r="C77" s="103">
        <v>21.2</v>
      </c>
      <c r="D77" s="103">
        <v>30.8</v>
      </c>
      <c r="E77" s="103">
        <v>30.8</v>
      </c>
      <c r="F77" s="103">
        <v>30.8</v>
      </c>
      <c r="G77" s="64"/>
      <c r="I77" s="20"/>
    </row>
    <row r="78" spans="1:7" ht="98.25" customHeight="1">
      <c r="A78" s="72" t="s">
        <v>104</v>
      </c>
      <c r="B78" s="75" t="s">
        <v>232</v>
      </c>
      <c r="C78" s="103">
        <v>20.1</v>
      </c>
      <c r="D78" s="103">
        <v>61.4</v>
      </c>
      <c r="E78" s="103">
        <v>61.4</v>
      </c>
      <c r="F78" s="103">
        <v>61.4</v>
      </c>
      <c r="G78" s="64"/>
    </row>
    <row r="79" spans="1:7" ht="99" customHeight="1">
      <c r="A79" s="72" t="s">
        <v>105</v>
      </c>
      <c r="B79" s="75" t="s">
        <v>232</v>
      </c>
      <c r="C79" s="103">
        <v>100.8</v>
      </c>
      <c r="D79" s="103">
        <v>128.7</v>
      </c>
      <c r="E79" s="103">
        <v>128.7</v>
      </c>
      <c r="F79" s="103">
        <v>128.7</v>
      </c>
      <c r="G79" s="64"/>
    </row>
    <row r="80" spans="1:7" ht="83.25" customHeight="1">
      <c r="A80" s="76" t="s">
        <v>106</v>
      </c>
      <c r="B80" s="77" t="s">
        <v>233</v>
      </c>
      <c r="C80" s="103">
        <v>4.1</v>
      </c>
      <c r="D80" s="103">
        <v>5.1</v>
      </c>
      <c r="E80" s="103">
        <v>5.1</v>
      </c>
      <c r="F80" s="103">
        <v>5.1</v>
      </c>
      <c r="G80" s="64"/>
    </row>
    <row r="81" spans="1:7" ht="81" customHeight="1">
      <c r="A81" s="76" t="s">
        <v>107</v>
      </c>
      <c r="B81" s="77" t="s">
        <v>233</v>
      </c>
      <c r="C81" s="103">
        <v>13</v>
      </c>
      <c r="D81" s="103">
        <v>10.9</v>
      </c>
      <c r="E81" s="103">
        <v>10.9</v>
      </c>
      <c r="F81" s="103">
        <v>10.9</v>
      </c>
      <c r="G81" s="64"/>
    </row>
    <row r="82" spans="1:7" ht="78.75">
      <c r="A82" s="73" t="s">
        <v>108</v>
      </c>
      <c r="B82" s="71" t="s">
        <v>234</v>
      </c>
      <c r="C82" s="103">
        <v>10</v>
      </c>
      <c r="D82" s="103">
        <v>70</v>
      </c>
      <c r="E82" s="103">
        <v>70</v>
      </c>
      <c r="F82" s="103">
        <v>70</v>
      </c>
      <c r="G82" s="64"/>
    </row>
    <row r="83" spans="1:7" ht="94.5">
      <c r="A83" s="76" t="s">
        <v>109</v>
      </c>
      <c r="B83" s="77" t="s">
        <v>235</v>
      </c>
      <c r="C83" s="103">
        <v>7.2</v>
      </c>
      <c r="D83" s="103">
        <v>24.9</v>
      </c>
      <c r="E83" s="103">
        <v>24.9</v>
      </c>
      <c r="F83" s="103">
        <v>24.9</v>
      </c>
      <c r="G83" s="64"/>
    </row>
    <row r="84" spans="1:7" ht="78" customHeight="1">
      <c r="A84" s="76" t="s">
        <v>280</v>
      </c>
      <c r="B84" s="107" t="s">
        <v>288</v>
      </c>
      <c r="C84" s="103">
        <v>0</v>
      </c>
      <c r="D84" s="103">
        <v>70</v>
      </c>
      <c r="E84" s="103">
        <v>70</v>
      </c>
      <c r="F84" s="103">
        <v>70</v>
      </c>
      <c r="G84" s="64"/>
    </row>
    <row r="85" spans="1:7" ht="83.25" customHeight="1">
      <c r="A85" s="76" t="s">
        <v>110</v>
      </c>
      <c r="B85" s="77" t="s">
        <v>236</v>
      </c>
      <c r="C85" s="103">
        <v>60</v>
      </c>
      <c r="D85" s="103">
        <v>7.5</v>
      </c>
      <c r="E85" s="103">
        <v>7.5</v>
      </c>
      <c r="F85" s="103">
        <v>7.5</v>
      </c>
      <c r="G85" s="64"/>
    </row>
    <row r="86" spans="1:244" s="11" customFormat="1" ht="78.75">
      <c r="A86" s="78" t="s">
        <v>111</v>
      </c>
      <c r="B86" s="77" t="s">
        <v>237</v>
      </c>
      <c r="C86" s="103">
        <v>4.8</v>
      </c>
      <c r="D86" s="103">
        <v>0</v>
      </c>
      <c r="E86" s="103">
        <v>0</v>
      </c>
      <c r="F86" s="103">
        <v>0</v>
      </c>
      <c r="G86" s="64"/>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row>
    <row r="87" spans="1:244" s="11" customFormat="1" ht="96" customHeight="1">
      <c r="A87" s="78" t="s">
        <v>112</v>
      </c>
      <c r="B87" s="77" t="s">
        <v>238</v>
      </c>
      <c r="C87" s="103">
        <v>328.8</v>
      </c>
      <c r="D87" s="103">
        <v>252</v>
      </c>
      <c r="E87" s="103">
        <v>252</v>
      </c>
      <c r="F87" s="103">
        <v>252</v>
      </c>
      <c r="G87" s="64"/>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row>
    <row r="88" spans="1:244" s="9" customFormat="1" ht="124.5" customHeight="1">
      <c r="A88" s="78" t="s">
        <v>113</v>
      </c>
      <c r="B88" s="77" t="s">
        <v>239</v>
      </c>
      <c r="C88" s="103">
        <v>65.3</v>
      </c>
      <c r="D88" s="103">
        <v>38.3</v>
      </c>
      <c r="E88" s="103">
        <v>38.3</v>
      </c>
      <c r="F88" s="103">
        <v>38.3</v>
      </c>
      <c r="G88" s="64"/>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row>
    <row r="89" spans="1:244" s="9" customFormat="1" ht="79.5" customHeight="1">
      <c r="A89" s="78" t="s">
        <v>114</v>
      </c>
      <c r="B89" s="77" t="s">
        <v>240</v>
      </c>
      <c r="C89" s="103">
        <v>7.2</v>
      </c>
      <c r="D89" s="103">
        <v>9</v>
      </c>
      <c r="E89" s="103">
        <v>9</v>
      </c>
      <c r="F89" s="103">
        <v>9</v>
      </c>
      <c r="G89" s="64"/>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row>
    <row r="90" spans="1:244" s="9" customFormat="1" ht="79.5" customHeight="1">
      <c r="A90" s="78" t="s">
        <v>281</v>
      </c>
      <c r="B90" s="77" t="s">
        <v>241</v>
      </c>
      <c r="C90" s="103">
        <v>0</v>
      </c>
      <c r="D90" s="103">
        <v>0.1</v>
      </c>
      <c r="E90" s="103">
        <v>0.1</v>
      </c>
      <c r="F90" s="103">
        <v>0.1</v>
      </c>
      <c r="G90" s="64"/>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row>
    <row r="91" spans="1:244" s="9" customFormat="1" ht="78.75">
      <c r="A91" s="73" t="s">
        <v>115</v>
      </c>
      <c r="B91" s="71" t="s">
        <v>241</v>
      </c>
      <c r="C91" s="103">
        <v>180</v>
      </c>
      <c r="D91" s="103">
        <v>381.1</v>
      </c>
      <c r="E91" s="103">
        <v>381.1</v>
      </c>
      <c r="F91" s="103">
        <v>381.1</v>
      </c>
      <c r="G91" s="64"/>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row>
    <row r="92" spans="1:7" ht="94.5">
      <c r="A92" s="73" t="s">
        <v>116</v>
      </c>
      <c r="B92" s="71" t="s">
        <v>74</v>
      </c>
      <c r="C92" s="103">
        <v>25</v>
      </c>
      <c r="D92" s="103">
        <v>36</v>
      </c>
      <c r="E92" s="103">
        <v>36</v>
      </c>
      <c r="F92" s="103">
        <v>36</v>
      </c>
      <c r="G92" s="64"/>
    </row>
    <row r="93" spans="1:244" ht="94.5">
      <c r="A93" s="73" t="s">
        <v>117</v>
      </c>
      <c r="B93" s="71" t="s">
        <v>242</v>
      </c>
      <c r="C93" s="103">
        <v>283</v>
      </c>
      <c r="D93" s="103">
        <v>432</v>
      </c>
      <c r="E93" s="103">
        <v>432</v>
      </c>
      <c r="F93" s="103">
        <v>432</v>
      </c>
      <c r="G93" s="64"/>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row>
    <row r="94" spans="1:7" s="9" customFormat="1" ht="63">
      <c r="A94" s="78" t="s">
        <v>118</v>
      </c>
      <c r="B94" s="77" t="s">
        <v>243</v>
      </c>
      <c r="C94" s="103">
        <v>65.4</v>
      </c>
      <c r="D94" s="103">
        <v>89.3</v>
      </c>
      <c r="E94" s="103">
        <v>89.3</v>
      </c>
      <c r="F94" s="103">
        <v>89.3</v>
      </c>
      <c r="G94" s="64"/>
    </row>
    <row r="95" spans="1:244" s="13" customFormat="1" ht="78.75">
      <c r="A95" s="78" t="s">
        <v>206</v>
      </c>
      <c r="B95" s="77" t="s">
        <v>119</v>
      </c>
      <c r="C95" s="103">
        <v>2.8</v>
      </c>
      <c r="D95" s="103">
        <v>0</v>
      </c>
      <c r="E95" s="103">
        <v>0</v>
      </c>
      <c r="F95" s="103">
        <v>0</v>
      </c>
      <c r="G95" s="64"/>
      <c r="H95" s="8"/>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row>
    <row r="96" spans="1:244" s="13" customFormat="1" ht="78.75">
      <c r="A96" s="73" t="s">
        <v>75</v>
      </c>
      <c r="B96" s="71" t="s">
        <v>244</v>
      </c>
      <c r="C96" s="103">
        <v>455.5</v>
      </c>
      <c r="D96" s="103">
        <v>2160.2</v>
      </c>
      <c r="E96" s="103">
        <v>2160.2</v>
      </c>
      <c r="F96" s="103">
        <v>2160.2</v>
      </c>
      <c r="G96" s="64"/>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row>
    <row r="97" spans="1:244" s="13" customFormat="1" ht="161.25" customHeight="1">
      <c r="A97" s="78" t="s">
        <v>120</v>
      </c>
      <c r="B97" s="77" t="s">
        <v>121</v>
      </c>
      <c r="C97" s="103">
        <v>41.5</v>
      </c>
      <c r="D97" s="103">
        <v>17.4</v>
      </c>
      <c r="E97" s="103">
        <v>17.4</v>
      </c>
      <c r="F97" s="103">
        <v>17.4</v>
      </c>
      <c r="G97" s="64"/>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row>
    <row r="98" spans="1:244" s="13" customFormat="1" ht="63">
      <c r="A98" s="73" t="s">
        <v>122</v>
      </c>
      <c r="B98" s="71" t="s">
        <v>123</v>
      </c>
      <c r="C98" s="103">
        <v>3.4</v>
      </c>
      <c r="D98" s="103">
        <v>0.5</v>
      </c>
      <c r="E98" s="103">
        <v>0.5</v>
      </c>
      <c r="F98" s="103">
        <v>0.5</v>
      </c>
      <c r="G98" s="64"/>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row>
    <row r="99" spans="1:244" s="13" customFormat="1" ht="63">
      <c r="A99" s="73" t="s">
        <v>124</v>
      </c>
      <c r="B99" s="71" t="s">
        <v>123</v>
      </c>
      <c r="C99" s="103">
        <v>60</v>
      </c>
      <c r="D99" s="103">
        <v>60</v>
      </c>
      <c r="E99" s="103">
        <v>60</v>
      </c>
      <c r="F99" s="103">
        <v>60</v>
      </c>
      <c r="G99" s="64"/>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row>
    <row r="100" spans="1:244" s="13" customFormat="1" ht="69.75" customHeight="1">
      <c r="A100" s="73" t="s">
        <v>125</v>
      </c>
      <c r="B100" s="71" t="s">
        <v>123</v>
      </c>
      <c r="C100" s="103">
        <v>3500</v>
      </c>
      <c r="D100" s="103">
        <v>400</v>
      </c>
      <c r="E100" s="103">
        <v>400</v>
      </c>
      <c r="F100" s="103">
        <v>400</v>
      </c>
      <c r="G100" s="64"/>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row>
    <row r="101" spans="1:244" s="13" customFormat="1" ht="71.25" customHeight="1">
      <c r="A101" s="73" t="s">
        <v>168</v>
      </c>
      <c r="B101" s="71" t="s">
        <v>123</v>
      </c>
      <c r="C101" s="103">
        <v>9610.1</v>
      </c>
      <c r="D101" s="103">
        <v>1000</v>
      </c>
      <c r="E101" s="103">
        <v>1000</v>
      </c>
      <c r="F101" s="103">
        <v>1000</v>
      </c>
      <c r="G101" s="64"/>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row>
    <row r="102" spans="1:244" s="14" customFormat="1" ht="78.75">
      <c r="A102" s="73" t="s">
        <v>169</v>
      </c>
      <c r="B102" s="71" t="s">
        <v>245</v>
      </c>
      <c r="C102" s="103">
        <v>350</v>
      </c>
      <c r="D102" s="103">
        <v>150</v>
      </c>
      <c r="E102" s="103">
        <v>150</v>
      </c>
      <c r="F102" s="103">
        <v>150</v>
      </c>
      <c r="G102" s="64"/>
      <c r="H102" s="12"/>
      <c r="I102" s="12"/>
      <c r="J102" s="12"/>
      <c r="K102" s="21"/>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row>
    <row r="103" spans="1:244" s="13" customFormat="1" ht="98.25" customHeight="1">
      <c r="A103" s="79" t="s">
        <v>127</v>
      </c>
      <c r="B103" s="71" t="s">
        <v>126</v>
      </c>
      <c r="C103" s="103">
        <v>106.7</v>
      </c>
      <c r="D103" s="103">
        <v>106.7</v>
      </c>
      <c r="E103" s="103">
        <v>106.7</v>
      </c>
      <c r="F103" s="103">
        <v>106.7</v>
      </c>
      <c r="G103" s="64"/>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row>
    <row r="104" spans="1:242" s="13" customFormat="1" ht="15.75">
      <c r="A104" s="31" t="s">
        <v>170</v>
      </c>
      <c r="B104" s="32" t="s">
        <v>37</v>
      </c>
      <c r="C104" s="33">
        <f>C105</f>
        <v>1656.5</v>
      </c>
      <c r="D104" s="33">
        <f>D105</f>
        <v>353.5</v>
      </c>
      <c r="E104" s="33">
        <f>E105</f>
        <v>356.8</v>
      </c>
      <c r="F104" s="33">
        <f>F105</f>
        <v>334.1</v>
      </c>
      <c r="G104" s="60">
        <f>G105</f>
        <v>938.1</v>
      </c>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row>
    <row r="105" spans="1:242" s="13" customFormat="1" ht="21" customHeight="1">
      <c r="A105" s="37" t="s">
        <v>247</v>
      </c>
      <c r="B105" s="71" t="s">
        <v>246</v>
      </c>
      <c r="C105" s="35">
        <v>1656.5</v>
      </c>
      <c r="D105" s="35">
        <v>353.5</v>
      </c>
      <c r="E105" s="35">
        <v>356.8</v>
      </c>
      <c r="F105" s="35">
        <v>334.1</v>
      </c>
      <c r="G105" s="62">
        <v>938.1</v>
      </c>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row>
    <row r="106" spans="1:242" s="13" customFormat="1" ht="20.25" customHeight="1">
      <c r="A106" s="114" t="s">
        <v>38</v>
      </c>
      <c r="B106" s="115"/>
      <c r="C106" s="33">
        <f>C104+C75+C66+C52+C48+C38</f>
        <v>150091.2</v>
      </c>
      <c r="D106" s="33">
        <f>D104+D75+D66+D52+D48+D38</f>
        <v>135167.59999999998</v>
      </c>
      <c r="E106" s="33">
        <f>E104+E75+E66+E52+E48+E38</f>
        <v>122106.5</v>
      </c>
      <c r="F106" s="33">
        <f>F104+F75+F66+F52+F48+F38</f>
        <v>120617.5</v>
      </c>
      <c r="G106" s="60">
        <f>G104+G75+G66+G52+G48+G38</f>
        <v>122067.9</v>
      </c>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row>
    <row r="107" spans="1:242" s="13" customFormat="1" ht="18.75" customHeight="1">
      <c r="A107" s="31" t="s">
        <v>248</v>
      </c>
      <c r="B107" s="91" t="s">
        <v>39</v>
      </c>
      <c r="C107" s="33">
        <f>C106+C37</f>
        <v>1737529.6</v>
      </c>
      <c r="D107" s="33">
        <f>D106+D37</f>
        <v>1921570</v>
      </c>
      <c r="E107" s="33">
        <f>E106+E37</f>
        <v>1995218.7999999998</v>
      </c>
      <c r="F107" s="33">
        <f>F106+F37</f>
        <v>2090426.7999999998</v>
      </c>
      <c r="G107" s="60">
        <f>G106+G37</f>
        <v>1745613.8999999997</v>
      </c>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row>
    <row r="108" spans="1:242" s="13" customFormat="1" ht="47.25">
      <c r="A108" s="31" t="s">
        <v>171</v>
      </c>
      <c r="B108" s="91" t="s">
        <v>40</v>
      </c>
      <c r="C108" s="33">
        <f>C109+C112+C159+C200</f>
        <v>3837289.8000000003</v>
      </c>
      <c r="D108" s="33">
        <f>D109+D112+D159+D200</f>
        <v>5384049.399999999</v>
      </c>
      <c r="E108" s="33">
        <f>E109+E112+E159+E200</f>
        <v>3672766.1</v>
      </c>
      <c r="F108" s="33">
        <f>F109+F112+F159+F200</f>
        <v>3878251.7</v>
      </c>
      <c r="G108" s="35"/>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row>
    <row r="109" spans="1:242" s="13" customFormat="1" ht="31.5">
      <c r="A109" s="31" t="s">
        <v>172</v>
      </c>
      <c r="B109" s="32" t="s">
        <v>249</v>
      </c>
      <c r="C109" s="33">
        <f>SUM(C110:C111)</f>
        <v>313624.8</v>
      </c>
      <c r="D109" s="33">
        <f>SUM(D110:D111)</f>
        <v>336831.2</v>
      </c>
      <c r="E109" s="33">
        <f>SUM(E110:E111)</f>
        <v>169384.2</v>
      </c>
      <c r="F109" s="33">
        <f>SUM(F110:F111)</f>
        <v>158937.2</v>
      </c>
      <c r="G109" s="35"/>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row>
    <row r="110" spans="1:242" s="13" customFormat="1" ht="47.25">
      <c r="A110" s="37" t="s">
        <v>173</v>
      </c>
      <c r="B110" s="71" t="s">
        <v>250</v>
      </c>
      <c r="C110" s="35">
        <v>253653</v>
      </c>
      <c r="D110" s="35">
        <v>296644</v>
      </c>
      <c r="E110" s="35">
        <v>129197</v>
      </c>
      <c r="F110" s="35">
        <v>118750</v>
      </c>
      <c r="G110" s="35"/>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row>
    <row r="111" spans="1:242" s="13" customFormat="1" ht="47.25">
      <c r="A111" s="37" t="s">
        <v>92</v>
      </c>
      <c r="B111" s="71" t="s">
        <v>96</v>
      </c>
      <c r="C111" s="35">
        <v>59971.8</v>
      </c>
      <c r="D111" s="35">
        <v>40187.2</v>
      </c>
      <c r="E111" s="35">
        <v>40187.2</v>
      </c>
      <c r="F111" s="35">
        <v>40187.2</v>
      </c>
      <c r="G111" s="35"/>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row>
    <row r="112" spans="1:242" ht="31.5">
      <c r="A112" s="31" t="s">
        <v>174</v>
      </c>
      <c r="B112" s="32" t="s">
        <v>41</v>
      </c>
      <c r="C112" s="33">
        <f>SUM(C113:C158)</f>
        <v>710410.2999999998</v>
      </c>
      <c r="D112" s="33">
        <f>SUM(D113:D158)</f>
        <v>2291442.6999999997</v>
      </c>
      <c r="E112" s="33">
        <f>SUM(E113:E158)</f>
        <v>700487.0000000001</v>
      </c>
      <c r="F112" s="33">
        <f>SUM(F113:F158)</f>
        <v>854602.9000000001</v>
      </c>
      <c r="G112" s="33">
        <f>SUM(G113:G157)</f>
        <v>0</v>
      </c>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row>
    <row r="113" spans="1:242" ht="100.5" customHeight="1">
      <c r="A113" s="37" t="s">
        <v>175</v>
      </c>
      <c r="B113" s="71" t="s">
        <v>341</v>
      </c>
      <c r="C113" s="35">
        <v>107764.5</v>
      </c>
      <c r="D113" s="35">
        <v>102353.3</v>
      </c>
      <c r="E113" s="103">
        <v>87353.3</v>
      </c>
      <c r="F113" s="103">
        <v>87353.3</v>
      </c>
      <c r="G113" s="35"/>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row>
    <row r="114" spans="1:242" s="13" customFormat="1" ht="114" customHeight="1">
      <c r="A114" s="37" t="s">
        <v>175</v>
      </c>
      <c r="B114" s="71" t="s">
        <v>272</v>
      </c>
      <c r="C114" s="35">
        <v>80438.4</v>
      </c>
      <c r="D114" s="35">
        <v>0</v>
      </c>
      <c r="E114" s="103">
        <v>0</v>
      </c>
      <c r="F114" s="103">
        <v>0</v>
      </c>
      <c r="G114" s="35"/>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row>
    <row r="115" spans="1:242" s="13" customFormat="1" ht="94.5">
      <c r="A115" s="37" t="s">
        <v>175</v>
      </c>
      <c r="B115" s="71" t="s">
        <v>345</v>
      </c>
      <c r="C115" s="35">
        <v>0</v>
      </c>
      <c r="D115" s="35">
        <v>31932</v>
      </c>
      <c r="E115" s="103">
        <v>0</v>
      </c>
      <c r="F115" s="103">
        <v>0</v>
      </c>
      <c r="G115" s="35"/>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row>
    <row r="116" spans="1:242" s="13" customFormat="1" ht="70.5" customHeight="1">
      <c r="A116" s="37" t="s">
        <v>358</v>
      </c>
      <c r="B116" s="71" t="s">
        <v>359</v>
      </c>
      <c r="C116" s="35">
        <v>2346.5</v>
      </c>
      <c r="D116" s="35">
        <v>3563.6</v>
      </c>
      <c r="E116" s="103">
        <v>3379</v>
      </c>
      <c r="F116" s="103">
        <v>3804.6</v>
      </c>
      <c r="G116" s="35"/>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row>
    <row r="117" spans="1:242" s="13" customFormat="1" ht="69.75" customHeight="1">
      <c r="A117" s="37" t="s">
        <v>328</v>
      </c>
      <c r="B117" s="71" t="s">
        <v>329</v>
      </c>
      <c r="C117" s="35">
        <v>0</v>
      </c>
      <c r="D117" s="35">
        <v>0</v>
      </c>
      <c r="E117" s="103">
        <v>0</v>
      </c>
      <c r="F117" s="103">
        <v>17819.7</v>
      </c>
      <c r="G117" s="35"/>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row>
    <row r="118" spans="1:242" s="13" customFormat="1" ht="51.75" customHeight="1">
      <c r="A118" s="37" t="s">
        <v>333</v>
      </c>
      <c r="B118" s="71" t="s">
        <v>332</v>
      </c>
      <c r="C118" s="35">
        <v>0</v>
      </c>
      <c r="D118" s="35">
        <v>7475.8</v>
      </c>
      <c r="E118" s="103">
        <v>7890.5</v>
      </c>
      <c r="F118" s="103">
        <v>9157.3</v>
      </c>
      <c r="G118" s="35"/>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row>
    <row r="119" spans="1:242" s="13" customFormat="1" ht="66.75" customHeight="1">
      <c r="A119" s="37" t="s">
        <v>269</v>
      </c>
      <c r="B119" s="71" t="s">
        <v>270</v>
      </c>
      <c r="C119" s="35">
        <v>96837.7</v>
      </c>
      <c r="D119" s="35">
        <v>101297.5</v>
      </c>
      <c r="E119" s="103">
        <v>97632.6</v>
      </c>
      <c r="F119" s="103">
        <v>99947.6</v>
      </c>
      <c r="G119" s="35"/>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row>
    <row r="120" spans="1:242" ht="51" customHeight="1">
      <c r="A120" s="37" t="s">
        <v>264</v>
      </c>
      <c r="B120" s="92" t="s">
        <v>265</v>
      </c>
      <c r="C120" s="35">
        <v>0</v>
      </c>
      <c r="D120" s="35">
        <v>3337.5</v>
      </c>
      <c r="E120" s="103">
        <v>0</v>
      </c>
      <c r="F120" s="103">
        <v>0</v>
      </c>
      <c r="G120" s="35"/>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row>
    <row r="121" spans="1:242" s="13" customFormat="1" ht="63">
      <c r="A121" s="37" t="s">
        <v>177</v>
      </c>
      <c r="B121" s="92" t="s">
        <v>273</v>
      </c>
      <c r="C121" s="35">
        <v>8581.7</v>
      </c>
      <c r="D121" s="35">
        <v>0</v>
      </c>
      <c r="E121" s="103">
        <v>0</v>
      </c>
      <c r="F121" s="103">
        <v>0</v>
      </c>
      <c r="G121" s="35"/>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row>
    <row r="122" spans="1:242" s="13" customFormat="1" ht="36.75" customHeight="1">
      <c r="A122" s="96" t="s">
        <v>176</v>
      </c>
      <c r="B122" s="71" t="s">
        <v>335</v>
      </c>
      <c r="C122" s="35">
        <v>0</v>
      </c>
      <c r="D122" s="35">
        <v>752.2</v>
      </c>
      <c r="E122" s="103">
        <v>0</v>
      </c>
      <c r="F122" s="103">
        <v>0</v>
      </c>
      <c r="G122" s="35"/>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row>
    <row r="123" spans="1:242" s="13" customFormat="1" ht="60.75" customHeight="1">
      <c r="A123" s="96" t="s">
        <v>176</v>
      </c>
      <c r="B123" s="71" t="s">
        <v>338</v>
      </c>
      <c r="C123" s="35">
        <v>0</v>
      </c>
      <c r="D123" s="35">
        <v>990.2</v>
      </c>
      <c r="E123" s="103">
        <v>898.9</v>
      </c>
      <c r="F123" s="103">
        <v>898.9</v>
      </c>
      <c r="G123" s="35"/>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row>
    <row r="124" spans="1:242" s="13" customFormat="1" ht="62.25" customHeight="1">
      <c r="A124" s="96" t="s">
        <v>176</v>
      </c>
      <c r="B124" s="97" t="s">
        <v>311</v>
      </c>
      <c r="C124" s="35">
        <v>10508.8</v>
      </c>
      <c r="D124" s="35">
        <v>0</v>
      </c>
      <c r="E124" s="103">
        <v>12421.5</v>
      </c>
      <c r="F124" s="103">
        <v>0</v>
      </c>
      <c r="G124" s="35"/>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row>
    <row r="125" spans="1:242" s="13" customFormat="1" ht="78.75">
      <c r="A125" s="96" t="s">
        <v>176</v>
      </c>
      <c r="B125" s="110" t="s">
        <v>334</v>
      </c>
      <c r="C125" s="35">
        <v>0</v>
      </c>
      <c r="D125" s="35">
        <v>0</v>
      </c>
      <c r="E125" s="103">
        <v>4669.1</v>
      </c>
      <c r="F125" s="103">
        <v>2735.7</v>
      </c>
      <c r="G125" s="35"/>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row>
    <row r="126" spans="1:242" s="13" customFormat="1" ht="36" customHeight="1">
      <c r="A126" s="93" t="s">
        <v>178</v>
      </c>
      <c r="B126" s="75" t="s">
        <v>93</v>
      </c>
      <c r="C126" s="35">
        <v>46955.1</v>
      </c>
      <c r="D126" s="35">
        <v>59432.4</v>
      </c>
      <c r="E126" s="103">
        <v>59432.4</v>
      </c>
      <c r="F126" s="103">
        <v>65715.4</v>
      </c>
      <c r="G126" s="35"/>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row>
    <row r="127" spans="1:242" s="13" customFormat="1" ht="47.25">
      <c r="A127" s="37" t="s">
        <v>179</v>
      </c>
      <c r="B127" s="92" t="s">
        <v>301</v>
      </c>
      <c r="C127" s="35">
        <v>47500</v>
      </c>
      <c r="D127" s="35">
        <v>0</v>
      </c>
      <c r="E127" s="103">
        <v>17023.8</v>
      </c>
      <c r="F127" s="103">
        <v>17023.8</v>
      </c>
      <c r="G127" s="35"/>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row>
    <row r="128" spans="1:242" s="13" customFormat="1" ht="63">
      <c r="A128" s="37" t="s">
        <v>179</v>
      </c>
      <c r="B128" s="92" t="s">
        <v>299</v>
      </c>
      <c r="C128" s="35">
        <v>125478.1</v>
      </c>
      <c r="D128" s="35">
        <v>443374.3</v>
      </c>
      <c r="E128" s="103">
        <v>60245.6</v>
      </c>
      <c r="F128" s="103">
        <v>0</v>
      </c>
      <c r="G128" s="35"/>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row>
    <row r="129" spans="1:242" s="13" customFormat="1" ht="63">
      <c r="A129" s="93" t="s">
        <v>180</v>
      </c>
      <c r="B129" s="71" t="s">
        <v>302</v>
      </c>
      <c r="C129" s="35">
        <v>6498</v>
      </c>
      <c r="D129" s="35">
        <v>0</v>
      </c>
      <c r="E129" s="103">
        <v>0</v>
      </c>
      <c r="F129" s="103">
        <v>95907.8</v>
      </c>
      <c r="G129" s="35"/>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row>
    <row r="130" spans="1:242" s="13" customFormat="1" ht="31.5">
      <c r="A130" s="93" t="s">
        <v>180</v>
      </c>
      <c r="B130" s="71" t="s">
        <v>292</v>
      </c>
      <c r="C130" s="35">
        <v>0</v>
      </c>
      <c r="D130" s="35">
        <v>815694.8</v>
      </c>
      <c r="E130" s="103">
        <v>0</v>
      </c>
      <c r="F130" s="103">
        <v>0</v>
      </c>
      <c r="G130" s="35"/>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row>
    <row r="131" spans="1:242" s="13" customFormat="1" ht="47.25">
      <c r="A131" s="93" t="s">
        <v>180</v>
      </c>
      <c r="B131" s="71" t="s">
        <v>336</v>
      </c>
      <c r="C131" s="35">
        <v>0</v>
      </c>
      <c r="D131" s="35">
        <v>100000</v>
      </c>
      <c r="E131" s="103">
        <v>35000</v>
      </c>
      <c r="F131" s="103">
        <v>180360.3</v>
      </c>
      <c r="G131" s="35"/>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row>
    <row r="132" spans="1:242" s="13" customFormat="1" ht="63">
      <c r="A132" s="93" t="s">
        <v>180</v>
      </c>
      <c r="B132" s="71" t="s">
        <v>337</v>
      </c>
      <c r="C132" s="35">
        <v>0</v>
      </c>
      <c r="D132" s="35">
        <v>100000</v>
      </c>
      <c r="E132" s="103">
        <v>100000</v>
      </c>
      <c r="F132" s="103">
        <v>100000</v>
      </c>
      <c r="G132" s="35"/>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row>
    <row r="133" spans="1:242" s="13" customFormat="1" ht="110.25">
      <c r="A133" s="93" t="s">
        <v>180</v>
      </c>
      <c r="B133" s="71" t="s">
        <v>310</v>
      </c>
      <c r="C133" s="35">
        <v>36005.5</v>
      </c>
      <c r="D133" s="35">
        <v>72154.7</v>
      </c>
      <c r="E133" s="103">
        <v>68547</v>
      </c>
      <c r="F133" s="103">
        <v>64939.3</v>
      </c>
      <c r="G133" s="35"/>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row>
    <row r="134" spans="1:242" s="13" customFormat="1" ht="112.5" customHeight="1">
      <c r="A134" s="93" t="s">
        <v>97</v>
      </c>
      <c r="B134" s="92" t="s">
        <v>300</v>
      </c>
      <c r="C134" s="35">
        <v>0</v>
      </c>
      <c r="D134" s="35">
        <v>354574.9</v>
      </c>
      <c r="E134" s="103">
        <v>23255.8</v>
      </c>
      <c r="F134" s="103">
        <v>23255.8</v>
      </c>
      <c r="G134" s="35"/>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row>
    <row r="135" spans="1:242" ht="55.5" customHeight="1">
      <c r="A135" s="37" t="s">
        <v>181</v>
      </c>
      <c r="B135" s="71" t="s">
        <v>305</v>
      </c>
      <c r="C135" s="35">
        <v>19083</v>
      </c>
      <c r="D135" s="35">
        <v>20281.9</v>
      </c>
      <c r="E135" s="35">
        <v>20281.9</v>
      </c>
      <c r="F135" s="35">
        <v>20281.9</v>
      </c>
      <c r="G135" s="35"/>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row>
    <row r="136" spans="1:242" s="13" customFormat="1" ht="47.25">
      <c r="A136" s="37" t="s">
        <v>182</v>
      </c>
      <c r="B136" s="92" t="s">
        <v>307</v>
      </c>
      <c r="C136" s="35">
        <v>1584.9</v>
      </c>
      <c r="D136" s="35">
        <v>1584.9</v>
      </c>
      <c r="E136" s="35">
        <v>1584.9</v>
      </c>
      <c r="F136" s="35">
        <v>1584.9</v>
      </c>
      <c r="G136" s="35"/>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row>
    <row r="137" spans="1:242" s="13" customFormat="1" ht="57" customHeight="1">
      <c r="A137" s="37" t="s">
        <v>182</v>
      </c>
      <c r="B137" s="92" t="s">
        <v>308</v>
      </c>
      <c r="C137" s="35">
        <v>424.5</v>
      </c>
      <c r="D137" s="35">
        <v>422.6</v>
      </c>
      <c r="E137" s="35">
        <v>422.6</v>
      </c>
      <c r="F137" s="35">
        <v>422.6</v>
      </c>
      <c r="G137" s="35"/>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row>
    <row r="138" spans="1:242" s="13" customFormat="1" ht="54" customHeight="1">
      <c r="A138" s="37" t="s">
        <v>182</v>
      </c>
      <c r="B138" s="92" t="s">
        <v>347</v>
      </c>
      <c r="C138" s="35">
        <v>527.3</v>
      </c>
      <c r="D138" s="35">
        <v>528.3</v>
      </c>
      <c r="E138" s="35">
        <v>528.3</v>
      </c>
      <c r="F138" s="35">
        <v>528.3</v>
      </c>
      <c r="G138" s="35"/>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row>
    <row r="139" spans="1:242" ht="63" customHeight="1">
      <c r="A139" s="37" t="s">
        <v>182</v>
      </c>
      <c r="B139" s="71" t="s">
        <v>348</v>
      </c>
      <c r="C139" s="35">
        <v>3000</v>
      </c>
      <c r="D139" s="35">
        <v>0</v>
      </c>
      <c r="E139" s="103">
        <v>0</v>
      </c>
      <c r="F139" s="103">
        <v>0</v>
      </c>
      <c r="G139" s="35"/>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row>
    <row r="140" spans="1:242" s="13" customFormat="1" ht="63">
      <c r="A140" s="37" t="s">
        <v>182</v>
      </c>
      <c r="B140" s="71" t="s">
        <v>293</v>
      </c>
      <c r="C140" s="35">
        <v>528.3</v>
      </c>
      <c r="D140" s="35">
        <v>528.3</v>
      </c>
      <c r="E140" s="35">
        <v>528.3</v>
      </c>
      <c r="F140" s="35">
        <v>528.3</v>
      </c>
      <c r="G140" s="35"/>
      <c r="H140" s="8"/>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row>
    <row r="141" spans="1:242" s="13" customFormat="1" ht="47.25">
      <c r="A141" s="37" t="s">
        <v>182</v>
      </c>
      <c r="B141" s="71" t="s">
        <v>306</v>
      </c>
      <c r="C141" s="35">
        <v>3725.7</v>
      </c>
      <c r="D141" s="35">
        <v>3000</v>
      </c>
      <c r="E141" s="35">
        <v>3000</v>
      </c>
      <c r="F141" s="35">
        <v>3000</v>
      </c>
      <c r="G141" s="35"/>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row>
    <row r="142" spans="1:242" s="13" customFormat="1" ht="62.25" customHeight="1">
      <c r="A142" s="93" t="s">
        <v>182</v>
      </c>
      <c r="B142" s="71" t="s">
        <v>309</v>
      </c>
      <c r="C142" s="35">
        <v>3385.7</v>
      </c>
      <c r="D142" s="35">
        <v>3353.7</v>
      </c>
      <c r="E142" s="35">
        <v>3353.7</v>
      </c>
      <c r="F142" s="35">
        <v>3353.7</v>
      </c>
      <c r="G142" s="35"/>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row>
    <row r="143" spans="1:242" s="13" customFormat="1" ht="31.5">
      <c r="A143" s="93" t="s">
        <v>183</v>
      </c>
      <c r="B143" s="71" t="s">
        <v>297</v>
      </c>
      <c r="C143" s="35">
        <v>20695.2</v>
      </c>
      <c r="D143" s="35">
        <v>21192.1</v>
      </c>
      <c r="E143" s="35">
        <v>21192.1</v>
      </c>
      <c r="F143" s="35">
        <v>21192.1</v>
      </c>
      <c r="G143" s="33"/>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row>
    <row r="144" spans="1:242" s="13" customFormat="1" ht="47.25">
      <c r="A144" s="93" t="s">
        <v>183</v>
      </c>
      <c r="B144" s="71" t="s">
        <v>339</v>
      </c>
      <c r="C144" s="35">
        <v>0</v>
      </c>
      <c r="D144" s="35">
        <v>1075.2</v>
      </c>
      <c r="E144" s="35">
        <v>1075.2</v>
      </c>
      <c r="F144" s="35">
        <v>1075.2</v>
      </c>
      <c r="G144" s="33"/>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row>
    <row r="145" spans="1:242" s="13" customFormat="1" ht="47.25">
      <c r="A145" s="93" t="s">
        <v>183</v>
      </c>
      <c r="B145" s="71" t="s">
        <v>340</v>
      </c>
      <c r="C145" s="35">
        <v>0</v>
      </c>
      <c r="D145" s="35">
        <v>851.8</v>
      </c>
      <c r="E145" s="35">
        <v>851.8</v>
      </c>
      <c r="F145" s="35">
        <v>851.8</v>
      </c>
      <c r="G145" s="33"/>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row>
    <row r="146" spans="1:242" s="13" customFormat="1" ht="63">
      <c r="A146" s="93" t="s">
        <v>183</v>
      </c>
      <c r="B146" s="71" t="s">
        <v>294</v>
      </c>
      <c r="C146" s="35">
        <v>1081.9</v>
      </c>
      <c r="D146" s="35">
        <v>917.6</v>
      </c>
      <c r="E146" s="35">
        <v>917.6</v>
      </c>
      <c r="F146" s="35">
        <v>917.6</v>
      </c>
      <c r="G146" s="33"/>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row>
    <row r="147" spans="1:242" s="10" customFormat="1" ht="110.25">
      <c r="A147" s="93" t="s">
        <v>183</v>
      </c>
      <c r="B147" s="71" t="s">
        <v>349</v>
      </c>
      <c r="C147" s="35">
        <v>59573.2</v>
      </c>
      <c r="D147" s="35">
        <v>0</v>
      </c>
      <c r="E147" s="103">
        <v>0</v>
      </c>
      <c r="F147" s="103">
        <v>0</v>
      </c>
      <c r="G147" s="35"/>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row>
    <row r="148" spans="1:242" s="10" customFormat="1" ht="78.75" customHeight="1">
      <c r="A148" s="93" t="s">
        <v>183</v>
      </c>
      <c r="B148" s="71" t="s">
        <v>303</v>
      </c>
      <c r="C148" s="35">
        <v>0</v>
      </c>
      <c r="D148" s="35">
        <v>1568.7</v>
      </c>
      <c r="E148" s="103">
        <v>0</v>
      </c>
      <c r="F148" s="103">
        <v>1500</v>
      </c>
      <c r="G148" s="35"/>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row>
    <row r="149" spans="1:242" s="10" customFormat="1" ht="47.25">
      <c r="A149" s="93" t="s">
        <v>183</v>
      </c>
      <c r="B149" s="71" t="s">
        <v>298</v>
      </c>
      <c r="C149" s="35">
        <v>0</v>
      </c>
      <c r="D149" s="35">
        <v>4156.5</v>
      </c>
      <c r="E149" s="35">
        <v>4156.5</v>
      </c>
      <c r="F149" s="35">
        <v>4156.5</v>
      </c>
      <c r="G149" s="35"/>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row>
    <row r="150" spans="1:242" s="10" customFormat="1" ht="47.25">
      <c r="A150" s="93" t="s">
        <v>183</v>
      </c>
      <c r="B150" s="71" t="s">
        <v>304</v>
      </c>
      <c r="C150" s="35">
        <v>0</v>
      </c>
      <c r="D150" s="35">
        <v>1028.8</v>
      </c>
      <c r="E150" s="103">
        <v>1078.8</v>
      </c>
      <c r="F150" s="103">
        <v>1078.8</v>
      </c>
      <c r="G150" s="33"/>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row>
    <row r="151" spans="1:242" s="10" customFormat="1" ht="63">
      <c r="A151" s="93" t="s">
        <v>183</v>
      </c>
      <c r="B151" s="71" t="s">
        <v>296</v>
      </c>
      <c r="C151" s="35">
        <v>1562.2</v>
      </c>
      <c r="D151" s="35">
        <v>1151.6</v>
      </c>
      <c r="E151" s="35">
        <v>1151.6</v>
      </c>
      <c r="F151" s="35">
        <v>1151.6</v>
      </c>
      <c r="G151" s="35"/>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row>
    <row r="152" spans="1:242" ht="67.5" customHeight="1">
      <c r="A152" s="96" t="s">
        <v>183</v>
      </c>
      <c r="B152" s="98" t="s">
        <v>295</v>
      </c>
      <c r="C152" s="35">
        <v>12367.5</v>
      </c>
      <c r="D152" s="35">
        <v>12245.1</v>
      </c>
      <c r="E152" s="35">
        <v>12245.1</v>
      </c>
      <c r="F152" s="35">
        <v>12245.1</v>
      </c>
      <c r="G152" s="35"/>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row>
    <row r="153" spans="1:242" ht="63.75" customHeight="1">
      <c r="A153" s="93" t="s">
        <v>98</v>
      </c>
      <c r="B153" s="71" t="s">
        <v>326</v>
      </c>
      <c r="C153" s="35">
        <v>5973.1</v>
      </c>
      <c r="D153" s="35">
        <v>3832.8</v>
      </c>
      <c r="E153" s="35">
        <v>3832.8</v>
      </c>
      <c r="F153" s="35">
        <v>3832.8</v>
      </c>
      <c r="G153" s="35"/>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row>
    <row r="154" spans="1:242" s="10" customFormat="1" ht="110.25">
      <c r="A154" s="93" t="s">
        <v>98</v>
      </c>
      <c r="B154" s="71" t="s">
        <v>327</v>
      </c>
      <c r="C154" s="35">
        <v>0</v>
      </c>
      <c r="D154" s="35">
        <v>1912.3</v>
      </c>
      <c r="E154" s="35">
        <v>1912.3</v>
      </c>
      <c r="F154" s="35">
        <v>1912.3</v>
      </c>
      <c r="G154" s="35"/>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row>
    <row r="155" spans="1:242" s="10" customFormat="1" ht="31.5">
      <c r="A155" s="93" t="s">
        <v>183</v>
      </c>
      <c r="B155" s="71" t="s">
        <v>350</v>
      </c>
      <c r="C155" s="35">
        <v>284</v>
      </c>
      <c r="D155" s="35">
        <v>234</v>
      </c>
      <c r="E155" s="35">
        <v>234</v>
      </c>
      <c r="F155" s="35">
        <v>234</v>
      </c>
      <c r="G155" s="35"/>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row>
    <row r="156" spans="1:242" s="10" customFormat="1" ht="33.75" customHeight="1">
      <c r="A156" s="99" t="s">
        <v>183</v>
      </c>
      <c r="B156" s="98" t="s">
        <v>344</v>
      </c>
      <c r="C156" s="35">
        <v>1786.1</v>
      </c>
      <c r="D156" s="35">
        <v>0</v>
      </c>
      <c r="E156" s="103">
        <v>0</v>
      </c>
      <c r="F156" s="103">
        <v>0</v>
      </c>
      <c r="G156" s="35"/>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row>
    <row r="157" spans="1:242" ht="46.5" customHeight="1">
      <c r="A157" s="96" t="s">
        <v>343</v>
      </c>
      <c r="B157" s="71" t="s">
        <v>361</v>
      </c>
      <c r="C157" s="35">
        <v>5913.4</v>
      </c>
      <c r="D157" s="35">
        <v>14643.3</v>
      </c>
      <c r="E157" s="103">
        <v>40470</v>
      </c>
      <c r="F157" s="103">
        <v>1915.9</v>
      </c>
      <c r="G157" s="35"/>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row>
    <row r="158" spans="1:242" s="13" customFormat="1" ht="73.5" customHeight="1">
      <c r="A158" s="96" t="s">
        <v>343</v>
      </c>
      <c r="B158" s="110" t="s">
        <v>346</v>
      </c>
      <c r="C158" s="35">
        <v>0</v>
      </c>
      <c r="D158" s="35">
        <v>0</v>
      </c>
      <c r="E158" s="103">
        <v>3920</v>
      </c>
      <c r="F158" s="103">
        <v>3920</v>
      </c>
      <c r="G158" s="35"/>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row>
    <row r="159" spans="1:242" ht="31.5" customHeight="1">
      <c r="A159" s="31" t="s">
        <v>184</v>
      </c>
      <c r="B159" s="32" t="s">
        <v>251</v>
      </c>
      <c r="C159" s="33">
        <f>SUM(C160:C199)</f>
        <v>2734392.1000000006</v>
      </c>
      <c r="D159" s="33">
        <f>SUM(D160:D199)</f>
        <v>2677346.9</v>
      </c>
      <c r="E159" s="33">
        <f>SUM(E160:E199)</f>
        <v>2724116.3</v>
      </c>
      <c r="F159" s="33">
        <f>SUM(F160:F199)</f>
        <v>2777637.2</v>
      </c>
      <c r="G159" s="35"/>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row>
    <row r="160" spans="1:242" ht="49.5" customHeight="1">
      <c r="A160" s="37" t="s">
        <v>185</v>
      </c>
      <c r="B160" s="71" t="s">
        <v>77</v>
      </c>
      <c r="C160" s="35">
        <v>9753.3</v>
      </c>
      <c r="D160" s="35">
        <v>10769.5</v>
      </c>
      <c r="E160" s="103">
        <v>11117.9</v>
      </c>
      <c r="F160" s="103">
        <v>11480.2</v>
      </c>
      <c r="G160" s="35"/>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row>
    <row r="161" spans="1:242" ht="52.5" customHeight="1">
      <c r="A161" s="37" t="s">
        <v>186</v>
      </c>
      <c r="B161" s="71" t="s">
        <v>45</v>
      </c>
      <c r="C161" s="35">
        <v>215520.7</v>
      </c>
      <c r="D161" s="35">
        <v>215694.9</v>
      </c>
      <c r="E161" s="103">
        <v>242253.3</v>
      </c>
      <c r="F161" s="103">
        <v>273358.5</v>
      </c>
      <c r="G161" s="35"/>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row>
    <row r="162" spans="1:242" ht="66.75" customHeight="1">
      <c r="A162" s="37" t="s">
        <v>187</v>
      </c>
      <c r="B162" s="71" t="s">
        <v>315</v>
      </c>
      <c r="C162" s="35">
        <v>1505.8</v>
      </c>
      <c r="D162" s="35">
        <v>3972.5</v>
      </c>
      <c r="E162" s="35">
        <v>3972.5</v>
      </c>
      <c r="F162" s="35">
        <v>3972.5</v>
      </c>
      <c r="G162" s="35"/>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row>
    <row r="163" spans="1:242" ht="63">
      <c r="A163" s="37" t="s">
        <v>187</v>
      </c>
      <c r="B163" s="71" t="s">
        <v>351</v>
      </c>
      <c r="C163" s="35">
        <v>234.7</v>
      </c>
      <c r="D163" s="35">
        <v>236.4</v>
      </c>
      <c r="E163" s="35">
        <v>236.4</v>
      </c>
      <c r="F163" s="35">
        <v>236.4</v>
      </c>
      <c r="G163" s="35"/>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row>
    <row r="164" spans="1:242" ht="78.75">
      <c r="A164" s="37" t="s">
        <v>187</v>
      </c>
      <c r="B164" s="71" t="s">
        <v>368</v>
      </c>
      <c r="C164" s="35">
        <v>102.8</v>
      </c>
      <c r="D164" s="35">
        <v>105.4</v>
      </c>
      <c r="E164" s="103">
        <v>105.4</v>
      </c>
      <c r="F164" s="103">
        <v>105.4</v>
      </c>
      <c r="G164" s="35"/>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row>
    <row r="165" spans="1:242" ht="63">
      <c r="A165" s="37" t="s">
        <v>187</v>
      </c>
      <c r="B165" s="71" t="s">
        <v>367</v>
      </c>
      <c r="C165" s="35">
        <v>391.4</v>
      </c>
      <c r="D165" s="35">
        <v>401.2</v>
      </c>
      <c r="E165" s="103">
        <v>401.2</v>
      </c>
      <c r="F165" s="103">
        <v>401.2</v>
      </c>
      <c r="G165" s="35"/>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row>
    <row r="166" spans="1:242" ht="47.25">
      <c r="A166" s="37" t="s">
        <v>187</v>
      </c>
      <c r="B166" s="71" t="s">
        <v>318</v>
      </c>
      <c r="C166" s="35">
        <v>1066</v>
      </c>
      <c r="D166" s="35">
        <v>1066</v>
      </c>
      <c r="E166" s="35">
        <v>1066</v>
      </c>
      <c r="F166" s="35">
        <v>1066</v>
      </c>
      <c r="G166" s="35"/>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row>
    <row r="167" spans="1:242" s="4" customFormat="1" ht="63">
      <c r="A167" s="37" t="s">
        <v>188</v>
      </c>
      <c r="B167" s="71" t="s">
        <v>322</v>
      </c>
      <c r="C167" s="35">
        <v>4101.5</v>
      </c>
      <c r="D167" s="35">
        <v>8166.4</v>
      </c>
      <c r="E167" s="35">
        <v>8166.4</v>
      </c>
      <c r="F167" s="35">
        <v>8166.4</v>
      </c>
      <c r="G167" s="35"/>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row>
    <row r="168" spans="1:242" ht="78.75">
      <c r="A168" s="37" t="s">
        <v>188</v>
      </c>
      <c r="B168" s="71" t="s">
        <v>99</v>
      </c>
      <c r="C168" s="35">
        <v>9989.9</v>
      </c>
      <c r="D168" s="35">
        <v>11641.2</v>
      </c>
      <c r="E168" s="103">
        <v>12106.9</v>
      </c>
      <c r="F168" s="103">
        <v>12591.2</v>
      </c>
      <c r="G168" s="35"/>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row>
    <row r="169" spans="1:242" ht="63">
      <c r="A169" s="37" t="s">
        <v>188</v>
      </c>
      <c r="B169" s="71" t="s">
        <v>352</v>
      </c>
      <c r="C169" s="35">
        <v>6102.1</v>
      </c>
      <c r="D169" s="35">
        <v>6507.2</v>
      </c>
      <c r="E169" s="103">
        <v>6507.2</v>
      </c>
      <c r="F169" s="103">
        <v>6507.2</v>
      </c>
      <c r="G169" s="65">
        <f>SUM(G170:G212)</f>
        <v>31774.7</v>
      </c>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row>
    <row r="170" spans="1:242" ht="47.25">
      <c r="A170" s="37" t="s">
        <v>188</v>
      </c>
      <c r="B170" s="71" t="s">
        <v>353</v>
      </c>
      <c r="C170" s="35">
        <v>58082.8</v>
      </c>
      <c r="D170" s="35">
        <v>59263</v>
      </c>
      <c r="E170" s="103">
        <v>61633.5</v>
      </c>
      <c r="F170" s="103">
        <v>64098.9</v>
      </c>
      <c r="G170" s="35"/>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row>
    <row r="171" spans="1:242" ht="63">
      <c r="A171" s="37" t="s">
        <v>188</v>
      </c>
      <c r="B171" s="71" t="s">
        <v>366</v>
      </c>
      <c r="C171" s="35">
        <v>1916.5</v>
      </c>
      <c r="D171" s="35">
        <v>1850.3</v>
      </c>
      <c r="E171" s="35">
        <v>1850.3</v>
      </c>
      <c r="F171" s="35">
        <v>1850.3</v>
      </c>
      <c r="G171" s="35"/>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row>
    <row r="172" spans="1:242" ht="66.75" customHeight="1">
      <c r="A172" s="93" t="s">
        <v>188</v>
      </c>
      <c r="B172" s="75" t="s">
        <v>319</v>
      </c>
      <c r="C172" s="35">
        <v>1.4</v>
      </c>
      <c r="D172" s="35">
        <v>0.1</v>
      </c>
      <c r="E172" s="103">
        <v>0.1</v>
      </c>
      <c r="F172" s="103">
        <v>0.1</v>
      </c>
      <c r="G172" s="35"/>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row>
    <row r="173" spans="1:242" ht="69.75" customHeight="1">
      <c r="A173" s="93" t="s">
        <v>188</v>
      </c>
      <c r="B173" s="75" t="s">
        <v>354</v>
      </c>
      <c r="C173" s="35">
        <v>9287.5</v>
      </c>
      <c r="D173" s="35">
        <v>10090.5</v>
      </c>
      <c r="E173" s="35">
        <v>10090.5</v>
      </c>
      <c r="F173" s="35">
        <v>10090.5</v>
      </c>
      <c r="G173" s="35"/>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row>
    <row r="174" spans="1:242" ht="63">
      <c r="A174" s="37" t="s">
        <v>188</v>
      </c>
      <c r="B174" s="71" t="s">
        <v>365</v>
      </c>
      <c r="C174" s="35">
        <v>23851</v>
      </c>
      <c r="D174" s="35">
        <v>26474</v>
      </c>
      <c r="E174" s="103">
        <v>27533</v>
      </c>
      <c r="F174" s="103">
        <v>28634.3</v>
      </c>
      <c r="G174" s="35"/>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row>
    <row r="175" spans="1:242" ht="63">
      <c r="A175" s="37" t="s">
        <v>188</v>
      </c>
      <c r="B175" s="71" t="s">
        <v>320</v>
      </c>
      <c r="C175" s="35">
        <v>190856.3</v>
      </c>
      <c r="D175" s="35">
        <v>185740</v>
      </c>
      <c r="E175" s="103">
        <v>192064.8</v>
      </c>
      <c r="F175" s="103">
        <v>199747.4</v>
      </c>
      <c r="G175" s="35"/>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row>
    <row r="176" spans="1:242" ht="63">
      <c r="A176" s="37" t="s">
        <v>188</v>
      </c>
      <c r="B176" s="71" t="s">
        <v>364</v>
      </c>
      <c r="C176" s="35">
        <v>129767.1</v>
      </c>
      <c r="D176" s="35">
        <v>133158.5</v>
      </c>
      <c r="E176" s="103">
        <v>138326</v>
      </c>
      <c r="F176" s="103">
        <v>143700.3</v>
      </c>
      <c r="G176" s="35"/>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row>
    <row r="177" spans="1:242" ht="84" customHeight="1">
      <c r="A177" s="37" t="s">
        <v>188</v>
      </c>
      <c r="B177" s="71" t="s">
        <v>321</v>
      </c>
      <c r="C177" s="35">
        <v>73755.1</v>
      </c>
      <c r="D177" s="35">
        <v>77793.7</v>
      </c>
      <c r="E177" s="103">
        <v>78707.8</v>
      </c>
      <c r="F177" s="103">
        <v>79658.5</v>
      </c>
      <c r="G177" s="35"/>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row>
    <row r="178" spans="1:242" ht="78.75">
      <c r="A178" s="37" t="s">
        <v>188</v>
      </c>
      <c r="B178" s="71" t="s">
        <v>355</v>
      </c>
      <c r="C178" s="35">
        <v>353.8</v>
      </c>
      <c r="D178" s="35">
        <v>515.9</v>
      </c>
      <c r="E178" s="103">
        <v>536.5</v>
      </c>
      <c r="F178" s="103">
        <v>558</v>
      </c>
      <c r="G178" s="35"/>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row>
    <row r="179" spans="1:242" ht="78.75">
      <c r="A179" s="37" t="s">
        <v>188</v>
      </c>
      <c r="B179" s="71" t="s">
        <v>356</v>
      </c>
      <c r="C179" s="35">
        <v>19.8</v>
      </c>
      <c r="D179" s="35">
        <v>27.2</v>
      </c>
      <c r="E179" s="103">
        <v>27.2</v>
      </c>
      <c r="F179" s="103">
        <v>27.2</v>
      </c>
      <c r="G179" s="35"/>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row>
    <row r="180" spans="1:242" ht="63">
      <c r="A180" s="37" t="s">
        <v>188</v>
      </c>
      <c r="B180" s="71" t="s">
        <v>323</v>
      </c>
      <c r="C180" s="35">
        <v>81367.8</v>
      </c>
      <c r="D180" s="35">
        <v>83527.8</v>
      </c>
      <c r="E180" s="103">
        <v>84433.8</v>
      </c>
      <c r="F180" s="103">
        <v>84884.9</v>
      </c>
      <c r="G180" s="35"/>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row>
    <row r="181" spans="1:242" ht="102.75" customHeight="1">
      <c r="A181" s="37" t="s">
        <v>188</v>
      </c>
      <c r="B181" s="71" t="s">
        <v>325</v>
      </c>
      <c r="C181" s="35">
        <v>0</v>
      </c>
      <c r="D181" s="35">
        <v>88.2</v>
      </c>
      <c r="E181" s="103">
        <v>88.2</v>
      </c>
      <c r="F181" s="103">
        <v>88.2</v>
      </c>
      <c r="G181" s="35"/>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row>
    <row r="182" spans="1:7" ht="63">
      <c r="A182" s="37" t="s">
        <v>188</v>
      </c>
      <c r="B182" s="101" t="s">
        <v>324</v>
      </c>
      <c r="C182" s="35">
        <v>4.9</v>
      </c>
      <c r="D182" s="35">
        <v>71.8</v>
      </c>
      <c r="E182" s="103">
        <v>71.8</v>
      </c>
      <c r="F182" s="103">
        <v>71.8</v>
      </c>
      <c r="G182" s="35"/>
    </row>
    <row r="183" spans="1:7" ht="110.25">
      <c r="A183" s="37" t="s">
        <v>189</v>
      </c>
      <c r="B183" s="71" t="s">
        <v>312</v>
      </c>
      <c r="C183" s="35">
        <v>3287</v>
      </c>
      <c r="D183" s="35">
        <v>3882.5</v>
      </c>
      <c r="E183" s="35">
        <v>3882.5</v>
      </c>
      <c r="F183" s="35">
        <v>3882.5</v>
      </c>
      <c r="G183" s="35"/>
    </row>
    <row r="184" spans="1:7" ht="130.5" customHeight="1">
      <c r="A184" s="37" t="s">
        <v>189</v>
      </c>
      <c r="B184" s="71" t="s">
        <v>313</v>
      </c>
      <c r="C184" s="104">
        <v>41433.9</v>
      </c>
      <c r="D184" s="104">
        <v>45221</v>
      </c>
      <c r="E184" s="104">
        <v>45221</v>
      </c>
      <c r="F184" s="104">
        <v>45221</v>
      </c>
      <c r="G184" s="35"/>
    </row>
    <row r="185" spans="1:7" ht="94.5">
      <c r="A185" s="37" t="s">
        <v>189</v>
      </c>
      <c r="B185" s="71" t="s">
        <v>316</v>
      </c>
      <c r="C185" s="35">
        <v>844805.6</v>
      </c>
      <c r="D185" s="35">
        <v>845440.4</v>
      </c>
      <c r="E185" s="35">
        <v>845440.4</v>
      </c>
      <c r="F185" s="35">
        <v>845440.4</v>
      </c>
      <c r="G185" s="35"/>
    </row>
    <row r="186" spans="1:7" ht="78.75">
      <c r="A186" s="37" t="s">
        <v>189</v>
      </c>
      <c r="B186" s="71" t="s">
        <v>357</v>
      </c>
      <c r="C186" s="35">
        <v>566873.7</v>
      </c>
      <c r="D186" s="35">
        <v>556523.5</v>
      </c>
      <c r="E186" s="35">
        <v>556523.5</v>
      </c>
      <c r="F186" s="35">
        <v>556523.5</v>
      </c>
      <c r="G186" s="35"/>
    </row>
    <row r="187" spans="1:7" ht="78.75">
      <c r="A187" s="37" t="s">
        <v>189</v>
      </c>
      <c r="B187" s="71" t="s">
        <v>314</v>
      </c>
      <c r="C187" s="35">
        <v>36466.6</v>
      </c>
      <c r="D187" s="35">
        <v>39787.3</v>
      </c>
      <c r="E187" s="35">
        <v>39787.3</v>
      </c>
      <c r="F187" s="35">
        <v>39787.3</v>
      </c>
      <c r="G187" s="35"/>
    </row>
    <row r="188" spans="1:7" ht="54.75" customHeight="1">
      <c r="A188" s="37" t="s">
        <v>190</v>
      </c>
      <c r="B188" s="71" t="s">
        <v>266</v>
      </c>
      <c r="C188" s="35">
        <v>102478</v>
      </c>
      <c r="D188" s="35">
        <v>98440.1</v>
      </c>
      <c r="E188" s="103">
        <v>99576</v>
      </c>
      <c r="F188" s="103">
        <v>100757.2</v>
      </c>
      <c r="G188" s="35"/>
    </row>
    <row r="189" spans="1:7" ht="78.75">
      <c r="A189" s="37" t="s">
        <v>191</v>
      </c>
      <c r="B189" s="71" t="s">
        <v>71</v>
      </c>
      <c r="C189" s="35">
        <v>33588.7</v>
      </c>
      <c r="D189" s="35">
        <v>31774.7</v>
      </c>
      <c r="E189" s="35">
        <v>31774.7</v>
      </c>
      <c r="F189" s="35">
        <v>31774.7</v>
      </c>
      <c r="G189" s="35">
        <v>31774.7</v>
      </c>
    </row>
    <row r="190" spans="1:7" ht="63">
      <c r="A190" s="37" t="s">
        <v>192</v>
      </c>
      <c r="B190" s="71" t="s">
        <v>42</v>
      </c>
      <c r="C190" s="35">
        <v>53384.9</v>
      </c>
      <c r="D190" s="35">
        <v>65478.6</v>
      </c>
      <c r="E190" s="35">
        <v>65478.6</v>
      </c>
      <c r="F190" s="35">
        <v>65478.6</v>
      </c>
      <c r="G190" s="35"/>
    </row>
    <row r="191" spans="1:7" ht="63">
      <c r="A191" s="37" t="s">
        <v>252</v>
      </c>
      <c r="B191" s="71" t="s">
        <v>72</v>
      </c>
      <c r="C191" s="35">
        <v>23.4</v>
      </c>
      <c r="D191" s="35">
        <v>166.8</v>
      </c>
      <c r="E191" s="103">
        <v>16.4</v>
      </c>
      <c r="F191" s="103">
        <v>14.6</v>
      </c>
      <c r="G191" s="35"/>
    </row>
    <row r="192" spans="1:7" ht="63">
      <c r="A192" s="37" t="s">
        <v>193</v>
      </c>
      <c r="B192" s="71" t="s">
        <v>94</v>
      </c>
      <c r="C192" s="35">
        <v>1880.9</v>
      </c>
      <c r="D192" s="35">
        <v>0</v>
      </c>
      <c r="E192" s="103">
        <v>0</v>
      </c>
      <c r="F192" s="103">
        <v>0</v>
      </c>
      <c r="G192" s="35"/>
    </row>
    <row r="193" spans="1:7" ht="63">
      <c r="A193" s="37" t="s">
        <v>194</v>
      </c>
      <c r="B193" s="71" t="s">
        <v>44</v>
      </c>
      <c r="C193" s="35">
        <v>15165.1</v>
      </c>
      <c r="D193" s="35">
        <v>16268.5</v>
      </c>
      <c r="E193" s="103">
        <v>16919.3</v>
      </c>
      <c r="F193" s="103">
        <v>17596.1</v>
      </c>
      <c r="G193" s="35"/>
    </row>
    <row r="194" spans="1:7" ht="31.5">
      <c r="A194" s="37" t="s">
        <v>195</v>
      </c>
      <c r="B194" s="71" t="s">
        <v>43</v>
      </c>
      <c r="C194" s="35">
        <v>100774.6</v>
      </c>
      <c r="D194" s="35">
        <v>105843.8</v>
      </c>
      <c r="E194" s="103">
        <v>105829.8</v>
      </c>
      <c r="F194" s="103">
        <v>105829.8</v>
      </c>
      <c r="G194" s="35"/>
    </row>
    <row r="195" spans="1:7" ht="66" customHeight="1">
      <c r="A195" s="37" t="s">
        <v>196</v>
      </c>
      <c r="B195" s="71" t="s">
        <v>253</v>
      </c>
      <c r="C195" s="35">
        <v>72.6</v>
      </c>
      <c r="D195" s="35">
        <v>0</v>
      </c>
      <c r="E195" s="103">
        <v>0</v>
      </c>
      <c r="F195" s="103">
        <v>0</v>
      </c>
      <c r="G195" s="35"/>
    </row>
    <row r="196" spans="1:7" ht="94.5">
      <c r="A196" s="37" t="s">
        <v>197</v>
      </c>
      <c r="B196" s="71" t="s">
        <v>254</v>
      </c>
      <c r="C196" s="35">
        <v>85653.8</v>
      </c>
      <c r="D196" s="35">
        <v>0</v>
      </c>
      <c r="E196" s="103">
        <v>0</v>
      </c>
      <c r="F196" s="103">
        <v>0</v>
      </c>
      <c r="G196" s="35"/>
    </row>
    <row r="197" spans="1:7" ht="47.25">
      <c r="A197" s="37" t="s">
        <v>198</v>
      </c>
      <c r="B197" s="71" t="s">
        <v>76</v>
      </c>
      <c r="C197" s="35">
        <v>25363.1</v>
      </c>
      <c r="D197" s="35">
        <v>26098.6</v>
      </c>
      <c r="E197" s="103">
        <v>27532.6</v>
      </c>
      <c r="F197" s="103">
        <v>28966.6</v>
      </c>
      <c r="G197" s="35"/>
    </row>
    <row r="198" spans="1:7" ht="31.5">
      <c r="A198" s="37" t="s">
        <v>199</v>
      </c>
      <c r="B198" s="71" t="s">
        <v>73</v>
      </c>
      <c r="C198" s="35">
        <v>4958.4</v>
      </c>
      <c r="D198" s="35">
        <v>5109.8</v>
      </c>
      <c r="E198" s="103">
        <v>4687.9</v>
      </c>
      <c r="F198" s="103">
        <v>4919.9</v>
      </c>
      <c r="G198" s="35"/>
    </row>
    <row r="199" spans="1:7" ht="47.25">
      <c r="A199" s="100" t="s">
        <v>200</v>
      </c>
      <c r="B199" s="101" t="s">
        <v>317</v>
      </c>
      <c r="C199" s="35">
        <v>149.6</v>
      </c>
      <c r="D199" s="35">
        <v>149.6</v>
      </c>
      <c r="E199" s="35">
        <v>149.6</v>
      </c>
      <c r="F199" s="35">
        <v>149.6</v>
      </c>
      <c r="G199" s="33"/>
    </row>
    <row r="200" spans="1:7" ht="15.75">
      <c r="A200" s="31" t="s">
        <v>201</v>
      </c>
      <c r="B200" s="32" t="s">
        <v>46</v>
      </c>
      <c r="C200" s="33">
        <f>SUM(C201:C203)</f>
        <v>78862.6</v>
      </c>
      <c r="D200" s="33">
        <f>SUM(D201:D203)</f>
        <v>78428.6</v>
      </c>
      <c r="E200" s="33">
        <f>SUM(E201:E203)</f>
        <v>78778.6</v>
      </c>
      <c r="F200" s="33">
        <f>SUM(F201:F203)</f>
        <v>87074.4</v>
      </c>
      <c r="G200" s="35"/>
    </row>
    <row r="201" spans="1:7" ht="66.75" customHeight="1">
      <c r="A201" s="37" t="s">
        <v>362</v>
      </c>
      <c r="B201" s="101" t="s">
        <v>363</v>
      </c>
      <c r="C201" s="35">
        <v>78734.6</v>
      </c>
      <c r="D201" s="35">
        <v>78428.6</v>
      </c>
      <c r="E201" s="103">
        <v>78428.6</v>
      </c>
      <c r="F201" s="103">
        <v>85074.4</v>
      </c>
      <c r="G201" s="35"/>
    </row>
    <row r="202" spans="1:7" ht="63">
      <c r="A202" s="37" t="s">
        <v>268</v>
      </c>
      <c r="B202" s="101" t="s">
        <v>290</v>
      </c>
      <c r="C202" s="35">
        <v>128</v>
      </c>
      <c r="D202" s="35">
        <v>0</v>
      </c>
      <c r="E202" s="103">
        <v>350</v>
      </c>
      <c r="F202" s="103">
        <v>0</v>
      </c>
      <c r="G202" s="35"/>
    </row>
    <row r="203" spans="1:7" ht="78.75">
      <c r="A203" s="37" t="s">
        <v>268</v>
      </c>
      <c r="B203" s="101" t="s">
        <v>291</v>
      </c>
      <c r="C203" s="35">
        <v>0</v>
      </c>
      <c r="D203" s="35">
        <v>0</v>
      </c>
      <c r="E203" s="103">
        <v>0</v>
      </c>
      <c r="F203" s="103">
        <v>2000</v>
      </c>
      <c r="G203" s="35"/>
    </row>
    <row r="204" spans="1:7" ht="31.5">
      <c r="A204" s="31" t="s">
        <v>202</v>
      </c>
      <c r="B204" s="32" t="s">
        <v>95</v>
      </c>
      <c r="C204" s="33">
        <v>0</v>
      </c>
      <c r="D204" s="33">
        <v>0</v>
      </c>
      <c r="E204" s="33">
        <v>0</v>
      </c>
      <c r="F204" s="33">
        <v>0</v>
      </c>
      <c r="G204" s="35"/>
    </row>
    <row r="205" spans="1:7" ht="15.75">
      <c r="A205" s="31" t="s">
        <v>203</v>
      </c>
      <c r="B205" s="32" t="s">
        <v>47</v>
      </c>
      <c r="C205" s="102">
        <v>0</v>
      </c>
      <c r="D205" s="102">
        <v>0</v>
      </c>
      <c r="E205" s="102">
        <v>0</v>
      </c>
      <c r="F205" s="102">
        <v>0</v>
      </c>
      <c r="G205" s="35"/>
    </row>
    <row r="206" spans="1:7" ht="15.75">
      <c r="A206" s="31" t="s">
        <v>255</v>
      </c>
      <c r="B206" s="32" t="s">
        <v>48</v>
      </c>
      <c r="C206" s="33">
        <f>C108+C204+C205</f>
        <v>3837289.8000000003</v>
      </c>
      <c r="D206" s="33">
        <f>D108+D204+D205</f>
        <v>5384049.399999999</v>
      </c>
      <c r="E206" s="33">
        <f>E108+E204+E205</f>
        <v>3672766.1</v>
      </c>
      <c r="F206" s="33">
        <f>F108+F204+F205</f>
        <v>3878251.7</v>
      </c>
      <c r="G206" s="35"/>
    </row>
    <row r="207" spans="1:7" ht="15.75">
      <c r="A207" s="57" t="s">
        <v>49</v>
      </c>
      <c r="B207" s="57"/>
      <c r="C207" s="33">
        <f>C206+C107</f>
        <v>5574819.4</v>
      </c>
      <c r="D207" s="33">
        <f>D206+D107</f>
        <v>7305619.399999999</v>
      </c>
      <c r="E207" s="33">
        <f>E206+E107</f>
        <v>5667984.9</v>
      </c>
      <c r="F207" s="33">
        <f>F206+F107</f>
        <v>5968678.5</v>
      </c>
      <c r="G207" s="35"/>
    </row>
    <row r="208" ht="18.75">
      <c r="G208" s="35"/>
    </row>
    <row r="209" ht="95.25" customHeight="1">
      <c r="G209" s="35"/>
    </row>
    <row r="210" ht="48" customHeight="1">
      <c r="G210" s="35"/>
    </row>
    <row r="211" spans="7:8" ht="18.75">
      <c r="G211" s="35"/>
      <c r="H211" s="10"/>
    </row>
    <row r="212" ht="18.75">
      <c r="G212" s="35"/>
    </row>
    <row r="213" ht="18.75" customHeight="1">
      <c r="G213" s="35"/>
    </row>
    <row r="214" ht="77.25" customHeight="1">
      <c r="G214" s="35"/>
    </row>
    <row r="215" ht="84" customHeight="1">
      <c r="G215" s="35"/>
    </row>
    <row r="216" ht="18.75">
      <c r="G216" s="35"/>
    </row>
    <row r="217" ht="18.75">
      <c r="G217" s="35"/>
    </row>
    <row r="218" ht="18.75">
      <c r="G218" s="35"/>
    </row>
    <row r="219" ht="18.75">
      <c r="G219" s="35"/>
    </row>
    <row r="220" ht="18.75">
      <c r="G220" s="15"/>
    </row>
    <row r="221" ht="18.75">
      <c r="G221" s="15"/>
    </row>
    <row r="222" ht="18.75">
      <c r="G222" s="15"/>
    </row>
    <row r="223" ht="18.75">
      <c r="G223" s="15"/>
    </row>
    <row r="224" ht="18.75">
      <c r="G224" s="15"/>
    </row>
    <row r="225" ht="18.75">
      <c r="G225" s="15"/>
    </row>
    <row r="226" ht="18.75">
      <c r="G226" s="15"/>
    </row>
    <row r="227" ht="18.75">
      <c r="G227" s="15"/>
    </row>
    <row r="228" ht="18.75">
      <c r="G228" s="15"/>
    </row>
    <row r="229" ht="18.75">
      <c r="G229" s="15"/>
    </row>
    <row r="230" ht="18.75">
      <c r="G230" s="15"/>
    </row>
    <row r="231" ht="18.75">
      <c r="G231" s="15"/>
    </row>
    <row r="232" ht="18.75">
      <c r="G232" s="15"/>
    </row>
    <row r="233" ht="18.75">
      <c r="G233" s="15"/>
    </row>
    <row r="234" ht="18.75">
      <c r="G234" s="15"/>
    </row>
    <row r="235" ht="18.75">
      <c r="G235" s="15"/>
    </row>
    <row r="236" ht="18.75">
      <c r="G236" s="15"/>
    </row>
    <row r="237" ht="18.75">
      <c r="G237" s="15"/>
    </row>
    <row r="238" ht="18.75">
      <c r="G238" s="15"/>
    </row>
    <row r="239" ht="18.75">
      <c r="G239" s="15"/>
    </row>
    <row r="240" ht="18.75">
      <c r="G240" s="15"/>
    </row>
    <row r="241" ht="18.75">
      <c r="G241" s="15"/>
    </row>
    <row r="242" ht="18.75">
      <c r="G242" s="15"/>
    </row>
    <row r="243" ht="18.75">
      <c r="G243" s="15"/>
    </row>
    <row r="244" ht="18.75">
      <c r="G244" s="15"/>
    </row>
    <row r="245" ht="18.75">
      <c r="G245" s="15"/>
    </row>
    <row r="246" ht="18.75">
      <c r="G246" s="15"/>
    </row>
    <row r="247" ht="18.75">
      <c r="G247" s="15"/>
    </row>
    <row r="248" ht="18.75">
      <c r="G248" s="15"/>
    </row>
    <row r="249" ht="18.75">
      <c r="G249" s="15"/>
    </row>
    <row r="250" ht="18.75">
      <c r="G250" s="15"/>
    </row>
    <row r="251" ht="18.75">
      <c r="G251" s="15"/>
    </row>
    <row r="252" ht="18.75">
      <c r="G252" s="15"/>
    </row>
    <row r="253" ht="18.75">
      <c r="G253" s="15"/>
    </row>
    <row r="254" ht="18.75">
      <c r="G254" s="15"/>
    </row>
    <row r="255" ht="18.75">
      <c r="G255" s="15"/>
    </row>
    <row r="256" ht="18.75">
      <c r="G256" s="15"/>
    </row>
    <row r="257" ht="18.75">
      <c r="G257" s="15"/>
    </row>
    <row r="258" ht="18.75">
      <c r="G258" s="15"/>
    </row>
    <row r="259" ht="18.75">
      <c r="G259" s="15"/>
    </row>
    <row r="260" ht="18.75">
      <c r="G260" s="15"/>
    </row>
    <row r="261" ht="18.75">
      <c r="G261" s="15"/>
    </row>
    <row r="262" ht="18.75">
      <c r="G262" s="15"/>
    </row>
    <row r="263" ht="18.75">
      <c r="G263" s="15"/>
    </row>
    <row r="264" ht="18.75">
      <c r="G264" s="15"/>
    </row>
    <row r="265" ht="18.75">
      <c r="G265" s="15"/>
    </row>
    <row r="266" ht="18.75">
      <c r="G266" s="15"/>
    </row>
    <row r="267" ht="18.75">
      <c r="G267" s="15"/>
    </row>
    <row r="268" ht="18.75">
      <c r="G268" s="15"/>
    </row>
    <row r="269" ht="18.75">
      <c r="G269" s="15"/>
    </row>
    <row r="270" ht="18.75">
      <c r="G270" s="15"/>
    </row>
    <row r="271" ht="18.75">
      <c r="G271" s="15"/>
    </row>
    <row r="272" ht="18.75">
      <c r="G272" s="15"/>
    </row>
    <row r="273" ht="18.75">
      <c r="G273" s="15"/>
    </row>
    <row r="274" ht="18.75">
      <c r="G274" s="15"/>
    </row>
    <row r="275" ht="18.75">
      <c r="G275" s="15"/>
    </row>
    <row r="276" ht="18.75">
      <c r="G276" s="15"/>
    </row>
    <row r="277" ht="18.75">
      <c r="G277" s="15"/>
    </row>
    <row r="278" ht="18.75">
      <c r="G278" s="15"/>
    </row>
    <row r="279" ht="18.75">
      <c r="G279" s="15"/>
    </row>
    <row r="280" ht="18.75">
      <c r="G280" s="15"/>
    </row>
    <row r="281" ht="18.75">
      <c r="G281" s="15"/>
    </row>
    <row r="282" ht="18.75">
      <c r="G282" s="15"/>
    </row>
    <row r="283" ht="18.75">
      <c r="G283" s="15"/>
    </row>
    <row r="284" ht="18.75">
      <c r="G284" s="15"/>
    </row>
    <row r="285" ht="18.75">
      <c r="G285" s="15"/>
    </row>
    <row r="286" ht="18.75">
      <c r="G286" s="15"/>
    </row>
    <row r="287" ht="18.75">
      <c r="G287" s="15"/>
    </row>
    <row r="288" ht="18.75">
      <c r="G288" s="15"/>
    </row>
    <row r="289" ht="18.75">
      <c r="G289" s="15"/>
    </row>
    <row r="290" ht="18.75">
      <c r="G290" s="15"/>
    </row>
    <row r="291" ht="18.75">
      <c r="G291" s="15"/>
    </row>
    <row r="292" ht="18.75">
      <c r="G292" s="15"/>
    </row>
    <row r="293" ht="18.75">
      <c r="G293" s="15"/>
    </row>
    <row r="294" ht="18.75">
      <c r="G294" s="15"/>
    </row>
    <row r="295" ht="18.75">
      <c r="G295" s="15"/>
    </row>
    <row r="296" ht="18.75">
      <c r="G296" s="15"/>
    </row>
    <row r="297" ht="18.75">
      <c r="G297" s="15"/>
    </row>
    <row r="298" ht="18.75">
      <c r="G298" s="15"/>
    </row>
    <row r="299" ht="18.75">
      <c r="G299" s="15"/>
    </row>
    <row r="300" ht="18.75">
      <c r="G300" s="15"/>
    </row>
    <row r="301" ht="18.75">
      <c r="G301" s="15"/>
    </row>
    <row r="302" ht="18.75">
      <c r="G302" s="15"/>
    </row>
    <row r="303" ht="18.75">
      <c r="G303" s="15"/>
    </row>
    <row r="304" ht="18.75">
      <c r="G304" s="15"/>
    </row>
    <row r="305" ht="18.75">
      <c r="G305" s="15"/>
    </row>
    <row r="306" ht="18.75">
      <c r="G306" s="15"/>
    </row>
    <row r="307" ht="18.75" customHeight="1">
      <c r="G307" s="15"/>
    </row>
    <row r="308" ht="18.75">
      <c r="G308" s="15"/>
    </row>
    <row r="309" ht="18.75">
      <c r="G309" s="15"/>
    </row>
    <row r="310" ht="18.75">
      <c r="G310" s="15"/>
    </row>
    <row r="311" ht="18.75">
      <c r="G311" s="15"/>
    </row>
    <row r="312" ht="18.75">
      <c r="G312" s="15"/>
    </row>
    <row r="313" ht="18.75">
      <c r="G313" s="15"/>
    </row>
    <row r="314" ht="18.75">
      <c r="G314" s="15"/>
    </row>
    <row r="315" ht="18.75">
      <c r="G315" s="15"/>
    </row>
    <row r="316" ht="18.75">
      <c r="G316" s="15"/>
    </row>
    <row r="317" ht="18.75">
      <c r="G317" s="15"/>
    </row>
    <row r="318" ht="18.75">
      <c r="G318" s="15"/>
    </row>
    <row r="319" ht="18.75">
      <c r="G319" s="15"/>
    </row>
    <row r="320" ht="18.75">
      <c r="G320" s="15"/>
    </row>
    <row r="321" ht="18.75">
      <c r="G321" s="15"/>
    </row>
    <row r="322" ht="18.75">
      <c r="G322" s="15"/>
    </row>
    <row r="323" ht="18.75">
      <c r="G323" s="15"/>
    </row>
  </sheetData>
  <sheetProtection/>
  <mergeCells count="3">
    <mergeCell ref="A3:E3"/>
    <mergeCell ref="A9:A10"/>
    <mergeCell ref="A106:B106"/>
  </mergeCells>
  <hyperlinks>
    <hyperlink ref="B85" r:id="rId1" display="consultantplus://offline/ref=988EC015ECBBF128B41797C3F93EFEE418A639455C871F0F56FDEF5480375203D55CBFEB8F11FA2C863F8EB8F7B01CF71C7C854735E60A15i2XAK"/>
    <hyperlink ref="B87" r:id="rId2" display="consultantplus://offline/ref=A5C545EE8C1C93B0B058E1FFE19DF454C219EB0B98198F2DC0D7B691EFFF64CC26DC8ECE4D9F7B181B1727911B979A94C0CB426D4AE9j9HFG"/>
    <hyperlink ref="B80" r:id="rId3" display="consultantplus://offline/ref=D42EAC7BD398020209D35F6AF6672FBA6F13F77B84F225875A8095FA102A9B2D8E358CD609751112B9E7A4869E64DFF883BAA8D38BAB06D8YDV9M"/>
    <hyperlink ref="B81" r:id="rId4" display="consultantplus://offline/ref=D42EAC7BD398020209D35F6AF6672FBA6F13F77B84F225875A8095FA102A9B2D8E358CD609751112B9E7A4869E64DFF883BAA8D38BAB06D8YDV9M"/>
    <hyperlink ref="B89" r:id="rId5" display="consultantplus://offline/ref=64FC3C9F96C0230A0CECA4E56C028B5E86A06F799E50F1FABBE4A6CFAC6E9A2AB2A69A82FE33DE9CACC0441FC29EF02FFBFA7ABCF960A970JDh7G"/>
  </hyperlinks>
  <printOptions/>
  <pageMargins left="0.3937007874015748" right="0.2362204724409449" top="0.2755905511811024" bottom="0.2755905511811024" header="0.31496062992125984" footer="0.31496062992125984"/>
  <pageSetup fitToHeight="5" horizontalDpi="600" verticalDpi="600" orientation="portrait" paperSize="9" scale="58" r:id="rId6"/>
</worksheet>
</file>

<file path=xl/worksheets/sheet2.xml><?xml version="1.0" encoding="utf-8"?>
<worksheet xmlns="http://schemas.openxmlformats.org/spreadsheetml/2006/main" xmlns:r="http://schemas.openxmlformats.org/officeDocument/2006/relationships">
  <dimension ref="A1:O572"/>
  <sheetViews>
    <sheetView tabSelected="1" zoomScalePageLayoutView="0" workbookViewId="0" topLeftCell="A1">
      <pane ySplit="5" topLeftCell="A36" activePane="bottomLeft" state="frozen"/>
      <selection pane="topLeft" activeCell="A1" sqref="A1"/>
      <selection pane="bottomLeft" activeCell="A2" sqref="A2:K2"/>
    </sheetView>
  </sheetViews>
  <sheetFormatPr defaultColWidth="9.00390625" defaultRowHeight="12.75"/>
  <cols>
    <col min="1" max="1" width="53.00390625" style="1" customWidth="1"/>
    <col min="2" max="2" width="16.875" style="1" customWidth="1"/>
    <col min="3" max="3" width="14.875" style="1" customWidth="1"/>
    <col min="4" max="4" width="15.875" style="2" customWidth="1"/>
    <col min="5" max="5" width="14.00390625" style="1" customWidth="1"/>
    <col min="6" max="6" width="13.25390625" style="1" customWidth="1"/>
    <col min="7" max="7" width="13.75390625" style="1" customWidth="1"/>
    <col min="8" max="8" width="14.875" style="17" customWidth="1"/>
    <col min="9" max="9" width="14.375" style="1" customWidth="1"/>
    <col min="10" max="10" width="14.00390625" style="17" customWidth="1"/>
    <col min="11" max="11" width="14.625" style="1" customWidth="1"/>
    <col min="12" max="12" width="9.125" style="1" customWidth="1"/>
    <col min="13" max="14" width="11.625" style="1" bestFit="1" customWidth="1"/>
    <col min="15" max="16384" width="9.125" style="1" customWidth="1"/>
  </cols>
  <sheetData>
    <row r="1" spans="1:11" ht="15.75">
      <c r="A1" s="23"/>
      <c r="B1" s="23"/>
      <c r="C1" s="23"/>
      <c r="D1" s="23"/>
      <c r="E1" s="23"/>
      <c r="F1" s="23"/>
      <c r="G1" s="23"/>
      <c r="H1" s="23"/>
      <c r="I1" s="23"/>
      <c r="J1" s="23"/>
      <c r="K1" s="24" t="s">
        <v>370</v>
      </c>
    </row>
    <row r="2" spans="1:11" ht="15.75">
      <c r="A2" s="116" t="s">
        <v>283</v>
      </c>
      <c r="B2" s="116"/>
      <c r="C2" s="116"/>
      <c r="D2" s="116"/>
      <c r="E2" s="116"/>
      <c r="F2" s="116"/>
      <c r="G2" s="116"/>
      <c r="H2" s="116"/>
      <c r="I2" s="116"/>
      <c r="J2" s="116"/>
      <c r="K2" s="116"/>
    </row>
    <row r="3" spans="1:11" ht="15.75">
      <c r="A3" s="23"/>
      <c r="B3" s="23"/>
      <c r="C3" s="23"/>
      <c r="D3" s="23"/>
      <c r="E3" s="23"/>
      <c r="F3" s="23"/>
      <c r="G3" s="23"/>
      <c r="H3" s="23"/>
      <c r="I3" s="23"/>
      <c r="J3" s="23"/>
      <c r="K3" s="25" t="s">
        <v>79</v>
      </c>
    </row>
    <row r="4" spans="1:11" ht="15.75">
      <c r="A4" s="117" t="s">
        <v>1</v>
      </c>
      <c r="B4" s="118" t="s">
        <v>284</v>
      </c>
      <c r="C4" s="120" t="s">
        <v>50</v>
      </c>
      <c r="D4" s="120" t="s">
        <v>285</v>
      </c>
      <c r="E4" s="120" t="s">
        <v>257</v>
      </c>
      <c r="F4" s="120" t="s">
        <v>287</v>
      </c>
      <c r="G4" s="120" t="s">
        <v>64</v>
      </c>
      <c r="H4" s="117" t="s">
        <v>84</v>
      </c>
      <c r="I4" s="117"/>
      <c r="J4" s="117"/>
      <c r="K4" s="117"/>
    </row>
    <row r="5" spans="1:11" ht="31.5">
      <c r="A5" s="117"/>
      <c r="B5" s="119"/>
      <c r="C5" s="121"/>
      <c r="D5" s="121"/>
      <c r="E5" s="121"/>
      <c r="F5" s="121"/>
      <c r="G5" s="121"/>
      <c r="H5" s="26" t="s">
        <v>80</v>
      </c>
      <c r="I5" s="26" t="s">
        <v>257</v>
      </c>
      <c r="J5" s="26" t="s">
        <v>286</v>
      </c>
      <c r="K5" s="26" t="s">
        <v>257</v>
      </c>
    </row>
    <row r="6" spans="1:11" ht="15.75">
      <c r="A6" s="38">
        <v>1</v>
      </c>
      <c r="B6" s="39">
        <v>2</v>
      </c>
      <c r="C6" s="39">
        <v>3</v>
      </c>
      <c r="D6" s="39">
        <v>4</v>
      </c>
      <c r="E6" s="39">
        <v>5</v>
      </c>
      <c r="F6" s="39" t="s">
        <v>63</v>
      </c>
      <c r="G6" s="39" t="s">
        <v>60</v>
      </c>
      <c r="H6" s="38">
        <v>8</v>
      </c>
      <c r="I6" s="38">
        <v>9</v>
      </c>
      <c r="J6" s="38">
        <v>10</v>
      </c>
      <c r="K6" s="38">
        <v>11</v>
      </c>
    </row>
    <row r="7" spans="1:11" ht="15.75">
      <c r="A7" s="40" t="s">
        <v>51</v>
      </c>
      <c r="B7" s="41">
        <f>B8+B20</f>
        <v>1737529.5999999999</v>
      </c>
      <c r="C7" s="42">
        <f>B7/$B$47</f>
        <v>0.3116745988219815</v>
      </c>
      <c r="D7" s="41">
        <f>D8+D20</f>
        <v>1921570</v>
      </c>
      <c r="E7" s="42">
        <f aca="true" t="shared" si="0" ref="E7:E47">D7/$D$47</f>
        <v>0.2630262945261014</v>
      </c>
      <c r="F7" s="42">
        <f>D7/B7</f>
        <v>1.105920727911628</v>
      </c>
      <c r="G7" s="43">
        <f aca="true" t="shared" si="1" ref="G7:G47">D7-B7</f>
        <v>184040.40000000014</v>
      </c>
      <c r="H7" s="41">
        <f>H8+H20</f>
        <v>1995218.7999999998</v>
      </c>
      <c r="I7" s="42">
        <f>H7/$H$47</f>
        <v>0.35201554612469055</v>
      </c>
      <c r="J7" s="41">
        <f>J8+J20</f>
        <v>2090426.7999999998</v>
      </c>
      <c r="K7" s="42">
        <f>J7/$J$47</f>
        <v>0.3502327692805032</v>
      </c>
    </row>
    <row r="8" spans="1:11" ht="15.75">
      <c r="A8" s="40" t="s">
        <v>52</v>
      </c>
      <c r="B8" s="44">
        <f>B9+B10+B11+B16+B19</f>
        <v>1587438.4</v>
      </c>
      <c r="C8" s="42">
        <f aca="true" t="shared" si="2" ref="C8:C47">B8/$B$47</f>
        <v>0.2847515383188915</v>
      </c>
      <c r="D8" s="44">
        <f>D9+D10+D11+D16+D19</f>
        <v>1786402.4</v>
      </c>
      <c r="E8" s="42">
        <f t="shared" si="0"/>
        <v>0.24452442731960547</v>
      </c>
      <c r="F8" s="42">
        <f aca="true" t="shared" si="3" ref="F8:F47">D8/B8</f>
        <v>1.1253365169949272</v>
      </c>
      <c r="G8" s="43">
        <f t="shared" si="1"/>
        <v>198964</v>
      </c>
      <c r="H8" s="44">
        <f>H9+H10+H11+H16+H19</f>
        <v>1873112.2999999998</v>
      </c>
      <c r="I8" s="42">
        <f aca="true" t="shared" si="4" ref="I8:I47">H8/$H$47</f>
        <v>0.3304723518229556</v>
      </c>
      <c r="J8" s="44">
        <f>J9+J10+J11+J16+J19</f>
        <v>1969809.2999999998</v>
      </c>
      <c r="K8" s="42">
        <f aca="true" t="shared" si="5" ref="K8:K47">J8/$J$47</f>
        <v>0.33002435966353355</v>
      </c>
    </row>
    <row r="9" spans="1:11" ht="15.75">
      <c r="A9" s="94" t="s">
        <v>81</v>
      </c>
      <c r="B9" s="95">
        <v>1069651.4</v>
      </c>
      <c r="C9" s="47">
        <f t="shared" si="2"/>
        <v>0.19187193759137738</v>
      </c>
      <c r="D9" s="46">
        <v>1195199.3</v>
      </c>
      <c r="E9" s="47">
        <f t="shared" si="0"/>
        <v>0.16359999536794922</v>
      </c>
      <c r="F9" s="47">
        <f t="shared" si="3"/>
        <v>1.117372725357065</v>
      </c>
      <c r="G9" s="34">
        <f t="shared" si="1"/>
        <v>125547.90000000014</v>
      </c>
      <c r="H9" s="48">
        <v>1272164.2</v>
      </c>
      <c r="I9" s="47">
        <f t="shared" si="4"/>
        <v>0.22444735165049573</v>
      </c>
      <c r="J9" s="48">
        <v>1326564.1</v>
      </c>
      <c r="K9" s="47">
        <f t="shared" si="5"/>
        <v>0.22225423935968408</v>
      </c>
    </row>
    <row r="10" spans="1:11" ht="15.75">
      <c r="A10" s="49" t="s">
        <v>82</v>
      </c>
      <c r="B10" s="46">
        <v>27522.1</v>
      </c>
      <c r="C10" s="47">
        <f t="shared" si="2"/>
        <v>0.004936859479250574</v>
      </c>
      <c r="D10" s="46">
        <v>28966.9</v>
      </c>
      <c r="E10" s="47">
        <f t="shared" si="0"/>
        <v>0.003965016299644627</v>
      </c>
      <c r="F10" s="47">
        <f t="shared" si="3"/>
        <v>1.0524959941283552</v>
      </c>
      <c r="G10" s="34">
        <f t="shared" si="1"/>
        <v>1444.800000000003</v>
      </c>
      <c r="H10" s="48">
        <v>28978</v>
      </c>
      <c r="I10" s="47">
        <f t="shared" si="4"/>
        <v>0.005112575370481315</v>
      </c>
      <c r="J10" s="48">
        <v>30506.8</v>
      </c>
      <c r="K10" s="47">
        <f t="shared" si="5"/>
        <v>0.005111148137732666</v>
      </c>
    </row>
    <row r="11" spans="1:11" ht="15.75">
      <c r="A11" s="49" t="s">
        <v>267</v>
      </c>
      <c r="B11" s="46">
        <f>B12+B13+B14+B15</f>
        <v>279082.2</v>
      </c>
      <c r="C11" s="47">
        <f t="shared" si="2"/>
        <v>0.05006120915773522</v>
      </c>
      <c r="D11" s="46">
        <f>D12+D13+D14+D15</f>
        <v>369917.6</v>
      </c>
      <c r="E11" s="47">
        <f t="shared" si="0"/>
        <v>0.05063466624062019</v>
      </c>
      <c r="F11" s="47">
        <f t="shared" si="3"/>
        <v>1.325479016576478</v>
      </c>
      <c r="G11" s="34">
        <f t="shared" si="1"/>
        <v>90835.39999999997</v>
      </c>
      <c r="H11" s="46">
        <f>H12+H13+H14+H15</f>
        <v>378495.30000000005</v>
      </c>
      <c r="I11" s="47">
        <f t="shared" si="4"/>
        <v>0.06677775376571664</v>
      </c>
      <c r="J11" s="46">
        <f>J12+J13+J14+J15</f>
        <v>418900.1</v>
      </c>
      <c r="K11" s="47">
        <f t="shared" si="5"/>
        <v>0.07018305643368125</v>
      </c>
    </row>
    <row r="12" spans="1:11" s="16" customFormat="1" ht="31.5">
      <c r="A12" s="50" t="s">
        <v>13</v>
      </c>
      <c r="B12" s="69">
        <v>238404.1</v>
      </c>
      <c r="C12" s="47">
        <f t="shared" si="2"/>
        <v>0.042764452602715705</v>
      </c>
      <c r="D12" s="69">
        <v>342359.6</v>
      </c>
      <c r="E12" s="47">
        <f t="shared" si="0"/>
        <v>0.04686250148755353</v>
      </c>
      <c r="F12" s="47">
        <f t="shared" si="3"/>
        <v>1.4360474505262282</v>
      </c>
      <c r="G12" s="67">
        <f t="shared" si="1"/>
        <v>103955.49999999997</v>
      </c>
      <c r="H12" s="69">
        <v>349262.4</v>
      </c>
      <c r="I12" s="47">
        <f t="shared" si="4"/>
        <v>0.06162020650407873</v>
      </c>
      <c r="J12" s="69">
        <v>389572.5</v>
      </c>
      <c r="K12" s="47">
        <f t="shared" si="5"/>
        <v>0.06526947296625207</v>
      </c>
    </row>
    <row r="13" spans="1:11" s="16" customFormat="1" ht="30" customHeight="1">
      <c r="A13" s="51" t="s">
        <v>14</v>
      </c>
      <c r="B13" s="69">
        <v>11543.1</v>
      </c>
      <c r="C13" s="47">
        <f t="shared" si="2"/>
        <v>0.0020705782863566845</v>
      </c>
      <c r="D13" s="69">
        <v>850</v>
      </c>
      <c r="E13" s="47">
        <f t="shared" si="0"/>
        <v>0.00011634879309480588</v>
      </c>
      <c r="F13" s="47">
        <f t="shared" si="3"/>
        <v>0.07363706456671085</v>
      </c>
      <c r="G13" s="67">
        <f t="shared" si="1"/>
        <v>-10693.1</v>
      </c>
      <c r="H13" s="69">
        <v>200</v>
      </c>
      <c r="I13" s="47">
        <f t="shared" si="4"/>
        <v>3.528590910677973E-05</v>
      </c>
      <c r="J13" s="69">
        <v>150</v>
      </c>
      <c r="K13" s="47">
        <f t="shared" si="5"/>
        <v>2.513119110034156E-05</v>
      </c>
    </row>
    <row r="14" spans="1:11" s="16" customFormat="1" ht="15.75">
      <c r="A14" s="50" t="s">
        <v>15</v>
      </c>
      <c r="B14" s="69">
        <v>390</v>
      </c>
      <c r="C14" s="47">
        <f t="shared" si="2"/>
        <v>6.995742319473165E-05</v>
      </c>
      <c r="D14" s="69">
        <v>147.6</v>
      </c>
      <c r="E14" s="47">
        <f t="shared" si="0"/>
        <v>2.020362571858041E-05</v>
      </c>
      <c r="F14" s="47">
        <f t="shared" si="3"/>
        <v>0.37846153846153846</v>
      </c>
      <c r="G14" s="67">
        <f t="shared" si="1"/>
        <v>-242.4</v>
      </c>
      <c r="H14" s="69">
        <v>232.9</v>
      </c>
      <c r="I14" s="47">
        <f t="shared" si="4"/>
        <v>4.1090441154844996E-05</v>
      </c>
      <c r="J14" s="69">
        <v>327.6</v>
      </c>
      <c r="K14" s="47">
        <f t="shared" si="5"/>
        <v>5.488652136314596E-05</v>
      </c>
    </row>
    <row r="15" spans="1:11" s="16" customFormat="1" ht="31.5">
      <c r="A15" s="50" t="s">
        <v>16</v>
      </c>
      <c r="B15" s="69">
        <v>28745</v>
      </c>
      <c r="C15" s="47">
        <f t="shared" si="2"/>
        <v>0.005156220845468106</v>
      </c>
      <c r="D15" s="69">
        <v>26560.4</v>
      </c>
      <c r="E15" s="47">
        <f t="shared" si="0"/>
        <v>0.003635612334253274</v>
      </c>
      <c r="F15" s="47">
        <f t="shared" si="3"/>
        <v>0.924000695773178</v>
      </c>
      <c r="G15" s="67">
        <f t="shared" si="1"/>
        <v>-2184.5999999999985</v>
      </c>
      <c r="H15" s="69">
        <v>28800</v>
      </c>
      <c r="I15" s="47">
        <f t="shared" si="4"/>
        <v>0.005081170911376281</v>
      </c>
      <c r="J15" s="69">
        <v>28850</v>
      </c>
      <c r="K15" s="47">
        <f t="shared" si="5"/>
        <v>0.004833565754965693</v>
      </c>
    </row>
    <row r="16" spans="1:11" s="16" customFormat="1" ht="15.75">
      <c r="A16" s="49" t="s">
        <v>360</v>
      </c>
      <c r="B16" s="48">
        <f>B17+B18</f>
        <v>190254.2</v>
      </c>
      <c r="C16" s="47">
        <f t="shared" si="2"/>
        <v>0.03412741944609004</v>
      </c>
      <c r="D16" s="48">
        <f>D17+D18</f>
        <v>167356.3</v>
      </c>
      <c r="E16" s="47">
        <f t="shared" si="0"/>
        <v>0.02290788649624972</v>
      </c>
      <c r="F16" s="47">
        <f t="shared" si="3"/>
        <v>0.8796457581488344</v>
      </c>
      <c r="G16" s="34">
        <f t="shared" si="1"/>
        <v>-22897.900000000023</v>
      </c>
      <c r="H16" s="48">
        <f>H17+H18</f>
        <v>167742.4</v>
      </c>
      <c r="I16" s="47">
        <f t="shared" si="4"/>
        <v>0.029594715398765438</v>
      </c>
      <c r="J16" s="48">
        <f>J17+J18</f>
        <v>168130.9</v>
      </c>
      <c r="K16" s="47">
        <f t="shared" si="5"/>
        <v>0.028168865185149442</v>
      </c>
    </row>
    <row r="17" spans="1:11" s="16" customFormat="1" ht="45.75" customHeight="1">
      <c r="A17" s="50" t="s">
        <v>19</v>
      </c>
      <c r="B17" s="69">
        <v>62584.2</v>
      </c>
      <c r="C17" s="47">
        <f t="shared" si="2"/>
        <v>0.01122622914026596</v>
      </c>
      <c r="D17" s="69">
        <v>64356.3</v>
      </c>
      <c r="E17" s="47">
        <f t="shared" si="0"/>
        <v>0.008809150391820302</v>
      </c>
      <c r="F17" s="47">
        <f t="shared" si="3"/>
        <v>1.0283154534211512</v>
      </c>
      <c r="G17" s="67">
        <f t="shared" si="1"/>
        <v>1772.1000000000058</v>
      </c>
      <c r="H17" s="69">
        <v>64742.4</v>
      </c>
      <c r="I17" s="47">
        <f t="shared" si="4"/>
        <v>0.01142247220877388</v>
      </c>
      <c r="J17" s="69">
        <v>65130.9</v>
      </c>
      <c r="K17" s="47">
        <f t="shared" si="5"/>
        <v>0.010912113962914907</v>
      </c>
    </row>
    <row r="18" spans="1:11" s="16" customFormat="1" ht="15.75">
      <c r="A18" s="50" t="s">
        <v>61</v>
      </c>
      <c r="B18" s="69">
        <v>127670</v>
      </c>
      <c r="C18" s="47">
        <f t="shared" si="2"/>
        <v>0.022901190305824076</v>
      </c>
      <c r="D18" s="69">
        <v>103000</v>
      </c>
      <c r="E18" s="47">
        <f t="shared" si="0"/>
        <v>0.01409873610442942</v>
      </c>
      <c r="F18" s="47">
        <f t="shared" si="3"/>
        <v>0.8067674473251352</v>
      </c>
      <c r="G18" s="67">
        <f t="shared" si="1"/>
        <v>-24670</v>
      </c>
      <c r="H18" s="69">
        <v>103000</v>
      </c>
      <c r="I18" s="47">
        <f t="shared" si="4"/>
        <v>0.01817224318999156</v>
      </c>
      <c r="J18" s="69">
        <v>103000</v>
      </c>
      <c r="K18" s="47">
        <f t="shared" si="5"/>
        <v>0.017256751222234537</v>
      </c>
    </row>
    <row r="19" spans="1:14" ht="15.75">
      <c r="A19" s="49" t="s">
        <v>83</v>
      </c>
      <c r="B19" s="48">
        <v>20928.5</v>
      </c>
      <c r="C19" s="47">
        <f t="shared" si="2"/>
        <v>0.003754112644438311</v>
      </c>
      <c r="D19" s="48">
        <v>24962.3</v>
      </c>
      <c r="E19" s="47">
        <f t="shared" si="0"/>
        <v>0.003416862915141733</v>
      </c>
      <c r="F19" s="47">
        <f t="shared" si="3"/>
        <v>1.1927419547506988</v>
      </c>
      <c r="G19" s="34">
        <f t="shared" si="1"/>
        <v>4033.7999999999993</v>
      </c>
      <c r="H19" s="48">
        <v>25732.4</v>
      </c>
      <c r="I19" s="47">
        <f t="shared" si="4"/>
        <v>0.004539955637496494</v>
      </c>
      <c r="J19" s="48">
        <v>25707.4</v>
      </c>
      <c r="K19" s="47">
        <f t="shared" si="5"/>
        <v>0.004307050547286137</v>
      </c>
      <c r="N19" s="22"/>
    </row>
    <row r="20" spans="1:15" ht="15.75">
      <c r="A20" s="40" t="s">
        <v>53</v>
      </c>
      <c r="B20" s="44">
        <f>B21+B28+B29+B32+B40+B41</f>
        <v>150091.2</v>
      </c>
      <c r="C20" s="42">
        <f t="shared" si="2"/>
        <v>0.02692306050309002</v>
      </c>
      <c r="D20" s="44">
        <f>D21+D28+D29+D32+D40+D41</f>
        <v>135167.6</v>
      </c>
      <c r="E20" s="42">
        <f t="shared" si="0"/>
        <v>0.018501867206495864</v>
      </c>
      <c r="F20" s="42">
        <f t="shared" si="3"/>
        <v>0.9005697869028964</v>
      </c>
      <c r="G20" s="43">
        <f t="shared" si="1"/>
        <v>-14923.600000000006</v>
      </c>
      <c r="H20" s="44">
        <f>H21+H28+H29+H32+H40+H41</f>
        <v>122106.50000000001</v>
      </c>
      <c r="I20" s="42">
        <f t="shared" si="4"/>
        <v>0.021543194301734996</v>
      </c>
      <c r="J20" s="44">
        <f>J21+J28+J29+J32+J40+J41</f>
        <v>120617.5</v>
      </c>
      <c r="K20" s="42">
        <f t="shared" si="5"/>
        <v>0.020208409616969653</v>
      </c>
      <c r="O20" s="3"/>
    </row>
    <row r="21" spans="1:15" ht="45" customHeight="1">
      <c r="A21" s="45" t="s">
        <v>256</v>
      </c>
      <c r="B21" s="46">
        <f>B22+B23+B24+B25+B26+B27</f>
        <v>83300.09999999999</v>
      </c>
      <c r="C21" s="47">
        <f t="shared" si="2"/>
        <v>0.014942206020162732</v>
      </c>
      <c r="D21" s="46">
        <f>D22+D23+D24+D25+D26+D27</f>
        <v>79813.90000000001</v>
      </c>
      <c r="E21" s="47">
        <f t="shared" si="0"/>
        <v>0.010925001102575917</v>
      </c>
      <c r="F21" s="47">
        <f t="shared" si="3"/>
        <v>0.9581489097852226</v>
      </c>
      <c r="G21" s="34">
        <f t="shared" si="1"/>
        <v>-3486.1999999999825</v>
      </c>
      <c r="H21" s="46">
        <f>H22+H23+H24+H25+H26+H27</f>
        <v>79657.90000000001</v>
      </c>
      <c r="I21" s="47">
        <f t="shared" si="4"/>
        <v>0.014054007095184746</v>
      </c>
      <c r="J21" s="46">
        <f>J22+J23+J24+J25+J26+J27</f>
        <v>79554.8</v>
      </c>
      <c r="K21" s="47">
        <f t="shared" si="5"/>
        <v>0.013328712544996351</v>
      </c>
      <c r="M21" s="3"/>
      <c r="O21" s="3"/>
    </row>
    <row r="22" spans="1:15" ht="94.5" customHeight="1">
      <c r="A22" s="52" t="s">
        <v>24</v>
      </c>
      <c r="B22" s="66">
        <v>55288.7</v>
      </c>
      <c r="C22" s="47">
        <f t="shared" si="2"/>
        <v>0.009917576881503999</v>
      </c>
      <c r="D22" s="66">
        <v>52571.9</v>
      </c>
      <c r="E22" s="47">
        <f t="shared" si="0"/>
        <v>0.007196090724353913</v>
      </c>
      <c r="F22" s="47">
        <f t="shared" si="3"/>
        <v>0.9508615684579309</v>
      </c>
      <c r="G22" s="67">
        <f t="shared" si="1"/>
        <v>-2716.7999999999956</v>
      </c>
      <c r="H22" s="66">
        <v>52571.9</v>
      </c>
      <c r="I22" s="47">
        <f t="shared" si="4"/>
        <v>0.009275236424853566</v>
      </c>
      <c r="J22" s="66">
        <v>52571.9</v>
      </c>
      <c r="K22" s="47">
        <f t="shared" si="5"/>
        <v>0.00880796310272031</v>
      </c>
      <c r="O22" s="3"/>
    </row>
    <row r="23" spans="1:15" ht="93.75" customHeight="1">
      <c r="A23" s="52" t="s">
        <v>25</v>
      </c>
      <c r="B23" s="66">
        <v>8104.3</v>
      </c>
      <c r="C23" s="47">
        <f t="shared" si="2"/>
        <v>0.0014537331917873428</v>
      </c>
      <c r="D23" s="66">
        <v>8257.2</v>
      </c>
      <c r="E23" s="47">
        <f t="shared" si="0"/>
        <v>0.0011302532404028603</v>
      </c>
      <c r="F23" s="47">
        <f t="shared" si="3"/>
        <v>1.0188665276458178</v>
      </c>
      <c r="G23" s="67">
        <f t="shared" si="1"/>
        <v>152.90000000000055</v>
      </c>
      <c r="H23" s="66">
        <v>8257.2</v>
      </c>
      <c r="I23" s="47">
        <f t="shared" si="4"/>
        <v>0.001456814043382508</v>
      </c>
      <c r="J23" s="66">
        <v>8257.2</v>
      </c>
      <c r="K23" s="47">
        <f t="shared" si="5"/>
        <v>0.0013834218076916023</v>
      </c>
      <c r="O23" s="3"/>
    </row>
    <row r="24" spans="1:15" ht="74.25" customHeight="1">
      <c r="A24" s="52" t="s">
        <v>26</v>
      </c>
      <c r="B24" s="66">
        <v>1006.9</v>
      </c>
      <c r="C24" s="47">
        <f t="shared" si="2"/>
        <v>0.00018061571644814177</v>
      </c>
      <c r="D24" s="66">
        <v>1237.8</v>
      </c>
      <c r="E24" s="47">
        <f t="shared" si="0"/>
        <v>0.00016943121893264791</v>
      </c>
      <c r="F24" s="47">
        <f t="shared" si="3"/>
        <v>1.229317707816069</v>
      </c>
      <c r="G24" s="67">
        <f t="shared" si="1"/>
        <v>230.89999999999998</v>
      </c>
      <c r="H24" s="66">
        <v>1237.8</v>
      </c>
      <c r="I24" s="47">
        <f t="shared" si="4"/>
        <v>0.00021838449146185972</v>
      </c>
      <c r="J24" s="66">
        <v>1237.8</v>
      </c>
      <c r="K24" s="47">
        <f t="shared" si="5"/>
        <v>0.00020738258896001852</v>
      </c>
      <c r="O24" s="3"/>
    </row>
    <row r="25" spans="1:15" ht="45.75" customHeight="1">
      <c r="A25" s="53" t="s">
        <v>27</v>
      </c>
      <c r="B25" s="66">
        <v>9918</v>
      </c>
      <c r="C25" s="47">
        <f t="shared" si="2"/>
        <v>0.0017790710852444833</v>
      </c>
      <c r="D25" s="66">
        <v>8920</v>
      </c>
      <c r="E25" s="47">
        <f t="shared" si="0"/>
        <v>0.0012209779228301984</v>
      </c>
      <c r="F25" s="47">
        <f t="shared" si="3"/>
        <v>0.8993748739665255</v>
      </c>
      <c r="G25" s="67">
        <f t="shared" si="1"/>
        <v>-998</v>
      </c>
      <c r="H25" s="66">
        <v>8920</v>
      </c>
      <c r="I25" s="47">
        <f t="shared" si="4"/>
        <v>0.001573751546162376</v>
      </c>
      <c r="J25" s="66">
        <v>8920</v>
      </c>
      <c r="K25" s="47">
        <f t="shared" si="5"/>
        <v>0.0014944681641003113</v>
      </c>
      <c r="O25" s="3"/>
    </row>
    <row r="26" spans="1:15" ht="87.75" customHeight="1">
      <c r="A26" s="52" t="s">
        <v>28</v>
      </c>
      <c r="B26" s="66">
        <v>325</v>
      </c>
      <c r="C26" s="47">
        <f t="shared" si="2"/>
        <v>5.829785266227637E-05</v>
      </c>
      <c r="D26" s="66">
        <v>330</v>
      </c>
      <c r="E26" s="47">
        <f t="shared" si="0"/>
        <v>4.517070790739523E-05</v>
      </c>
      <c r="F26" s="47">
        <f t="shared" si="3"/>
        <v>1.0153846153846153</v>
      </c>
      <c r="G26" s="67">
        <f t="shared" si="1"/>
        <v>5</v>
      </c>
      <c r="H26" s="68">
        <v>330</v>
      </c>
      <c r="I26" s="47">
        <f t="shared" si="4"/>
        <v>5.8221750026186554E-05</v>
      </c>
      <c r="J26" s="68">
        <v>330</v>
      </c>
      <c r="K26" s="47">
        <f t="shared" si="5"/>
        <v>5.5288620420751425E-05</v>
      </c>
      <c r="O26" s="3"/>
    </row>
    <row r="27" spans="1:15" ht="96.75" customHeight="1">
      <c r="A27" s="50" t="s">
        <v>29</v>
      </c>
      <c r="B27" s="66">
        <v>8657.2</v>
      </c>
      <c r="C27" s="47">
        <f t="shared" si="2"/>
        <v>0.0015529112925164895</v>
      </c>
      <c r="D27" s="66">
        <v>8497</v>
      </c>
      <c r="E27" s="47">
        <f t="shared" si="0"/>
        <v>0.0011630772881489008</v>
      </c>
      <c r="F27" s="47">
        <f t="shared" si="3"/>
        <v>0.9814951716490319</v>
      </c>
      <c r="G27" s="67">
        <f t="shared" si="1"/>
        <v>-160.20000000000073</v>
      </c>
      <c r="H27" s="66">
        <v>8341</v>
      </c>
      <c r="I27" s="47">
        <f t="shared" si="4"/>
        <v>0.0014715988392982485</v>
      </c>
      <c r="J27" s="66">
        <v>8237.9</v>
      </c>
      <c r="K27" s="47">
        <f t="shared" si="5"/>
        <v>0.001380188261103358</v>
      </c>
      <c r="O27" s="3"/>
    </row>
    <row r="28" spans="1:15" ht="33" customHeight="1">
      <c r="A28" s="71" t="s">
        <v>30</v>
      </c>
      <c r="B28" s="46">
        <v>2133.5</v>
      </c>
      <c r="C28" s="47">
        <f t="shared" si="2"/>
        <v>0.00038270298047682046</v>
      </c>
      <c r="D28" s="46">
        <v>3468.4</v>
      </c>
      <c r="E28" s="47">
        <f t="shared" si="0"/>
        <v>0.00047475782820002914</v>
      </c>
      <c r="F28" s="47">
        <f t="shared" si="3"/>
        <v>1.6256854933208345</v>
      </c>
      <c r="G28" s="34">
        <f t="shared" si="1"/>
        <v>1334.9</v>
      </c>
      <c r="H28" s="54">
        <v>3607.1</v>
      </c>
      <c r="I28" s="47">
        <f t="shared" si="4"/>
        <v>0.0006363990136953257</v>
      </c>
      <c r="J28" s="54">
        <v>3751.4</v>
      </c>
      <c r="K28" s="47">
        <f t="shared" si="5"/>
        <v>0.0006285143352921422</v>
      </c>
      <c r="O28" s="3"/>
    </row>
    <row r="29" spans="1:15" ht="31.5">
      <c r="A29" s="71" t="s">
        <v>65</v>
      </c>
      <c r="B29" s="46">
        <f>B30+B31</f>
        <v>18264.7</v>
      </c>
      <c r="C29" s="47">
        <f t="shared" si="2"/>
        <v>0.003276285506217475</v>
      </c>
      <c r="D29" s="46">
        <f>SUM(D30:D31)</f>
        <v>10949</v>
      </c>
      <c r="E29" s="47">
        <f t="shared" si="0"/>
        <v>0.0014987093359941526</v>
      </c>
      <c r="F29" s="47">
        <f t="shared" si="3"/>
        <v>0.5994623508735429</v>
      </c>
      <c r="G29" s="34">
        <f t="shared" si="1"/>
        <v>-7315.700000000001</v>
      </c>
      <c r="H29" s="46">
        <f>H30+H31</f>
        <v>10829.300000000001</v>
      </c>
      <c r="I29" s="47">
        <f t="shared" si="4"/>
        <v>0.0019106084774502487</v>
      </c>
      <c r="J29" s="46">
        <f>J30+J31</f>
        <v>10875.800000000001</v>
      </c>
      <c r="K29" s="47">
        <f t="shared" si="5"/>
        <v>0.001822145387793965</v>
      </c>
      <c r="O29" s="3"/>
    </row>
    <row r="30" spans="1:15" ht="51.75" customHeight="1">
      <c r="A30" s="50" t="s">
        <v>31</v>
      </c>
      <c r="B30" s="66">
        <v>16804.7</v>
      </c>
      <c r="C30" s="47">
        <f t="shared" si="2"/>
        <v>0.0030143936142577104</v>
      </c>
      <c r="D30" s="66">
        <v>9158.7</v>
      </c>
      <c r="E30" s="47">
        <f t="shared" si="0"/>
        <v>0.001253651401549881</v>
      </c>
      <c r="F30" s="47">
        <f t="shared" si="3"/>
        <v>0.5450082417418937</v>
      </c>
      <c r="G30" s="67">
        <f t="shared" si="1"/>
        <v>-7646</v>
      </c>
      <c r="H30" s="66">
        <v>9158.7</v>
      </c>
      <c r="I30" s="47">
        <f t="shared" si="4"/>
        <v>0.0016158652786813176</v>
      </c>
      <c r="J30" s="66">
        <v>9158.7</v>
      </c>
      <c r="K30" s="47">
        <f t="shared" si="5"/>
        <v>0.001534460266204655</v>
      </c>
      <c r="O30" s="3"/>
    </row>
    <row r="31" spans="1:15" ht="15" customHeight="1">
      <c r="A31" s="50" t="s">
        <v>32</v>
      </c>
      <c r="B31" s="66">
        <v>1460</v>
      </c>
      <c r="C31" s="47">
        <f t="shared" si="2"/>
        <v>0.0002618918919597646</v>
      </c>
      <c r="D31" s="66">
        <v>1790.3</v>
      </c>
      <c r="E31" s="47">
        <f t="shared" si="0"/>
        <v>0.00024505793444427177</v>
      </c>
      <c r="F31" s="47">
        <f t="shared" si="3"/>
        <v>1.2262328767123287</v>
      </c>
      <c r="G31" s="67">
        <f t="shared" si="1"/>
        <v>330.29999999999995</v>
      </c>
      <c r="H31" s="68">
        <v>1670.6</v>
      </c>
      <c r="I31" s="47">
        <f t="shared" si="4"/>
        <v>0.00029474319876893104</v>
      </c>
      <c r="J31" s="68">
        <v>1717.1</v>
      </c>
      <c r="K31" s="47">
        <f t="shared" si="5"/>
        <v>0.0002876851215893099</v>
      </c>
      <c r="O31" s="3"/>
    </row>
    <row r="32" spans="1:15" ht="31.5">
      <c r="A32" s="71" t="s">
        <v>66</v>
      </c>
      <c r="B32" s="46">
        <f>B33+B34+B36+B37+B38+B39+B35</f>
        <v>29389.7</v>
      </c>
      <c r="C32" s="47">
        <f t="shared" si="2"/>
        <v>0.005271865847349243</v>
      </c>
      <c r="D32" s="46">
        <f>D33+D34+D36+D37+D38+D39+D35</f>
        <v>34975.6</v>
      </c>
      <c r="E32" s="47">
        <f t="shared" si="0"/>
        <v>0.004787492762078462</v>
      </c>
      <c r="F32" s="47">
        <f t="shared" si="3"/>
        <v>1.1900631854016883</v>
      </c>
      <c r="G32" s="34">
        <f t="shared" si="1"/>
        <v>5585.899999999998</v>
      </c>
      <c r="H32" s="46">
        <f>H33+H34+H36+H37+H38+H39+H35</f>
        <v>22048.199999999997</v>
      </c>
      <c r="I32" s="47">
        <f t="shared" si="4"/>
        <v>0.0038899539058405035</v>
      </c>
      <c r="J32" s="46">
        <f>J33+J34+J36+J37+J38+J39+J35</f>
        <v>20494.199999999997</v>
      </c>
      <c r="K32" s="47">
        <f t="shared" si="5"/>
        <v>0.0034336243776574658</v>
      </c>
      <c r="O32" s="3"/>
    </row>
    <row r="33" spans="1:15" ht="107.25" customHeight="1">
      <c r="A33" s="50" t="s">
        <v>259</v>
      </c>
      <c r="B33" s="66">
        <v>14.1</v>
      </c>
      <c r="C33" s="47">
        <f t="shared" si="2"/>
        <v>2.5292299155018366E-06</v>
      </c>
      <c r="D33" s="66">
        <v>15.7</v>
      </c>
      <c r="E33" s="47">
        <f t="shared" si="0"/>
        <v>2.149030648927591E-06</v>
      </c>
      <c r="F33" s="47">
        <f t="shared" si="3"/>
        <v>1.1134751773049645</v>
      </c>
      <c r="G33" s="67">
        <f t="shared" si="1"/>
        <v>1.5999999999999996</v>
      </c>
      <c r="H33" s="68">
        <v>15.7</v>
      </c>
      <c r="I33" s="47">
        <f t="shared" si="4"/>
        <v>2.7699438648822083E-06</v>
      </c>
      <c r="J33" s="68">
        <v>15.7</v>
      </c>
      <c r="K33" s="47">
        <f t="shared" si="5"/>
        <v>2.6303980018357497E-06</v>
      </c>
      <c r="O33" s="3"/>
    </row>
    <row r="34" spans="1:15" ht="108.75" customHeight="1">
      <c r="A34" s="50" t="s">
        <v>33</v>
      </c>
      <c r="B34" s="66">
        <v>3830.1</v>
      </c>
      <c r="C34" s="47">
        <f t="shared" si="2"/>
        <v>0.0006870357091747222</v>
      </c>
      <c r="D34" s="66">
        <v>7777.8</v>
      </c>
      <c r="E34" s="47">
        <f t="shared" si="0"/>
        <v>0.0010646325210973897</v>
      </c>
      <c r="F34" s="47">
        <f t="shared" si="3"/>
        <v>2.030704159160335</v>
      </c>
      <c r="G34" s="67">
        <f t="shared" si="1"/>
        <v>3947.7000000000003</v>
      </c>
      <c r="H34" s="68">
        <v>4850.4</v>
      </c>
      <c r="I34" s="47">
        <f t="shared" si="4"/>
        <v>0.0008557538676576219</v>
      </c>
      <c r="J34" s="68">
        <v>3296.4</v>
      </c>
      <c r="K34" s="47">
        <f t="shared" si="5"/>
        <v>0.0005522830556211061</v>
      </c>
      <c r="O34" s="3"/>
    </row>
    <row r="35" spans="1:15" ht="132" customHeight="1">
      <c r="A35" s="50" t="s">
        <v>262</v>
      </c>
      <c r="B35" s="66">
        <v>195.5</v>
      </c>
      <c r="C35" s="47">
        <f t="shared" si="2"/>
        <v>3.5068400601461634E-05</v>
      </c>
      <c r="D35" s="66">
        <v>382.1</v>
      </c>
      <c r="E35" s="47">
        <f t="shared" si="0"/>
        <v>5.230220451944157E-05</v>
      </c>
      <c r="F35" s="47">
        <f t="shared" si="3"/>
        <v>1.9544757033248084</v>
      </c>
      <c r="G35" s="67">
        <f t="shared" si="1"/>
        <v>186.60000000000002</v>
      </c>
      <c r="H35" s="68">
        <v>382.1</v>
      </c>
      <c r="I35" s="47">
        <f t="shared" si="4"/>
        <v>6.741372934850268E-05</v>
      </c>
      <c r="J35" s="68">
        <v>382.1</v>
      </c>
      <c r="K35" s="47">
        <f t="shared" si="5"/>
        <v>6.401752079627006E-05</v>
      </c>
      <c r="O35" s="3"/>
    </row>
    <row r="36" spans="1:15" ht="47.25" customHeight="1">
      <c r="A36" s="50" t="s">
        <v>34</v>
      </c>
      <c r="B36" s="66">
        <v>20250</v>
      </c>
      <c r="C36" s="47">
        <f t="shared" si="2"/>
        <v>0.003632404665880297</v>
      </c>
      <c r="D36" s="66">
        <v>12780</v>
      </c>
      <c r="E36" s="47">
        <f t="shared" si="0"/>
        <v>0.0017493383244136698</v>
      </c>
      <c r="F36" s="47">
        <f t="shared" si="3"/>
        <v>0.6311111111111111</v>
      </c>
      <c r="G36" s="67">
        <f t="shared" si="1"/>
        <v>-7470</v>
      </c>
      <c r="H36" s="66">
        <v>12780</v>
      </c>
      <c r="I36" s="47">
        <f t="shared" si="4"/>
        <v>0.0022547695919232246</v>
      </c>
      <c r="J36" s="66">
        <v>12780</v>
      </c>
      <c r="K36" s="47">
        <f t="shared" si="5"/>
        <v>0.002141177481749101</v>
      </c>
      <c r="O36" s="3"/>
    </row>
    <row r="37" spans="1:15" ht="64.5" customHeight="1">
      <c r="A37" s="50" t="s">
        <v>35</v>
      </c>
      <c r="B37" s="66">
        <v>1800</v>
      </c>
      <c r="C37" s="47">
        <f t="shared" si="2"/>
        <v>0.0003228804147449153</v>
      </c>
      <c r="D37" s="66">
        <v>800</v>
      </c>
      <c r="E37" s="47">
        <f t="shared" si="0"/>
        <v>0.00010950474644217025</v>
      </c>
      <c r="F37" s="47">
        <f t="shared" si="3"/>
        <v>0.4444444444444444</v>
      </c>
      <c r="G37" s="67">
        <f t="shared" si="1"/>
        <v>-1000</v>
      </c>
      <c r="H37" s="68">
        <v>800</v>
      </c>
      <c r="I37" s="47">
        <f t="shared" si="4"/>
        <v>0.00014114363642711892</v>
      </c>
      <c r="J37" s="68">
        <v>800</v>
      </c>
      <c r="K37" s="47">
        <f t="shared" si="5"/>
        <v>0.00013403301920182165</v>
      </c>
      <c r="O37" s="3"/>
    </row>
    <row r="38" spans="1:15" ht="109.5" customHeight="1">
      <c r="A38" s="53" t="s">
        <v>36</v>
      </c>
      <c r="B38" s="66">
        <v>1800</v>
      </c>
      <c r="C38" s="47">
        <f t="shared" si="2"/>
        <v>0.0003228804147449153</v>
      </c>
      <c r="D38" s="66">
        <v>3220</v>
      </c>
      <c r="E38" s="47">
        <f t="shared" si="0"/>
        <v>0.00044075660442973526</v>
      </c>
      <c r="F38" s="47">
        <f t="shared" si="3"/>
        <v>1.788888888888889</v>
      </c>
      <c r="G38" s="67">
        <f t="shared" si="1"/>
        <v>1420</v>
      </c>
      <c r="H38" s="66">
        <v>3220</v>
      </c>
      <c r="I38" s="47">
        <f t="shared" si="4"/>
        <v>0.0005681031366191536</v>
      </c>
      <c r="J38" s="66">
        <v>3220</v>
      </c>
      <c r="K38" s="47">
        <f t="shared" si="5"/>
        <v>0.0005394829022873321</v>
      </c>
      <c r="O38" s="3"/>
    </row>
    <row r="39" spans="1:15" ht="36" customHeight="1">
      <c r="A39" s="53" t="s">
        <v>100</v>
      </c>
      <c r="B39" s="66">
        <v>1500</v>
      </c>
      <c r="C39" s="47">
        <f t="shared" si="2"/>
        <v>0.00026906701228742943</v>
      </c>
      <c r="D39" s="66">
        <v>10000</v>
      </c>
      <c r="E39" s="47">
        <f t="shared" si="0"/>
        <v>0.0013688093305271281</v>
      </c>
      <c r="F39" s="47">
        <f t="shared" si="3"/>
        <v>6.666666666666667</v>
      </c>
      <c r="G39" s="67">
        <f t="shared" si="1"/>
        <v>8500</v>
      </c>
      <c r="H39" s="66">
        <v>0</v>
      </c>
      <c r="I39" s="47">
        <f t="shared" si="4"/>
        <v>0</v>
      </c>
      <c r="J39" s="66">
        <v>0</v>
      </c>
      <c r="K39" s="47">
        <f t="shared" si="5"/>
        <v>0</v>
      </c>
      <c r="O39" s="3"/>
    </row>
    <row r="40" spans="1:15" ht="15.75">
      <c r="A40" s="32" t="s">
        <v>62</v>
      </c>
      <c r="B40" s="46">
        <v>15346.7</v>
      </c>
      <c r="C40" s="47">
        <f t="shared" si="2"/>
        <v>0.002752860478314329</v>
      </c>
      <c r="D40" s="46">
        <v>5607.2</v>
      </c>
      <c r="E40" s="47">
        <f t="shared" si="0"/>
        <v>0.0007675187678131712</v>
      </c>
      <c r="F40" s="47">
        <f t="shared" si="3"/>
        <v>0.3653684505463715</v>
      </c>
      <c r="G40" s="34">
        <f t="shared" si="1"/>
        <v>-9739.5</v>
      </c>
      <c r="H40" s="46">
        <v>5607.2</v>
      </c>
      <c r="I40" s="47">
        <f t="shared" si="4"/>
        <v>0.0009892757477176764</v>
      </c>
      <c r="J40" s="46">
        <v>5607.2</v>
      </c>
      <c r="K40" s="47">
        <f t="shared" si="5"/>
        <v>0.0009394374315855678</v>
      </c>
      <c r="O40" s="3"/>
    </row>
    <row r="41" spans="1:15" ht="15.75">
      <c r="A41" s="32" t="s">
        <v>37</v>
      </c>
      <c r="B41" s="46">
        <v>1656.5</v>
      </c>
      <c r="C41" s="47">
        <f t="shared" si="2"/>
        <v>0.0002971396705694179</v>
      </c>
      <c r="D41" s="46">
        <v>353.5</v>
      </c>
      <c r="E41" s="47">
        <f t="shared" si="0"/>
        <v>4.838740983413398E-05</v>
      </c>
      <c r="F41" s="47">
        <f t="shared" si="3"/>
        <v>0.21340175067914277</v>
      </c>
      <c r="G41" s="34">
        <f t="shared" si="1"/>
        <v>-1303</v>
      </c>
      <c r="H41" s="46">
        <v>356.8</v>
      </c>
      <c r="I41" s="47">
        <f t="shared" si="4"/>
        <v>6.295006184649503E-05</v>
      </c>
      <c r="J41" s="46">
        <v>334.1</v>
      </c>
      <c r="K41" s="47">
        <f t="shared" si="5"/>
        <v>5.597553964416077E-05</v>
      </c>
      <c r="O41" s="3"/>
    </row>
    <row r="42" spans="1:11" ht="31.5">
      <c r="A42" s="40" t="s">
        <v>54</v>
      </c>
      <c r="B42" s="41">
        <f>SUM(B43:B46)</f>
        <v>3837289.8000000003</v>
      </c>
      <c r="C42" s="42">
        <f t="shared" si="2"/>
        <v>0.6883254011780184</v>
      </c>
      <c r="D42" s="41">
        <f>SUM(D43:D46)</f>
        <v>5384049.4</v>
      </c>
      <c r="E42" s="42">
        <f t="shared" si="0"/>
        <v>0.7369737054738986</v>
      </c>
      <c r="F42" s="42">
        <f t="shared" si="3"/>
        <v>1.403086470039349</v>
      </c>
      <c r="G42" s="43">
        <f t="shared" si="1"/>
        <v>1546759.6</v>
      </c>
      <c r="H42" s="41">
        <f>SUM(H43:H46)</f>
        <v>3672766.1</v>
      </c>
      <c r="I42" s="42">
        <f t="shared" si="4"/>
        <v>0.6479844538753093</v>
      </c>
      <c r="J42" s="41">
        <f>SUM(J43:J46)</f>
        <v>3878251.7</v>
      </c>
      <c r="K42" s="42">
        <f t="shared" si="5"/>
        <v>0.6497672307194968</v>
      </c>
    </row>
    <row r="43" spans="1:11" ht="15.75">
      <c r="A43" s="45" t="s">
        <v>55</v>
      </c>
      <c r="B43" s="46">
        <v>313624.8</v>
      </c>
      <c r="C43" s="47">
        <f t="shared" si="2"/>
        <v>0.056257391943495064</v>
      </c>
      <c r="D43" s="46">
        <v>336831.2</v>
      </c>
      <c r="E43" s="47">
        <f t="shared" si="0"/>
        <v>0.046105768937264924</v>
      </c>
      <c r="F43" s="47">
        <f t="shared" si="3"/>
        <v>1.0739941484219362</v>
      </c>
      <c r="G43" s="34">
        <f t="shared" si="1"/>
        <v>23206.400000000023</v>
      </c>
      <c r="H43" s="46">
        <v>169384.2</v>
      </c>
      <c r="I43" s="47">
        <f t="shared" si="4"/>
        <v>0.029884377426622998</v>
      </c>
      <c r="J43" s="46">
        <v>158937.2</v>
      </c>
      <c r="K43" s="47">
        <f t="shared" si="5"/>
        <v>0.02662854097435471</v>
      </c>
    </row>
    <row r="44" spans="1:11" ht="15.75">
      <c r="A44" s="45" t="s">
        <v>56</v>
      </c>
      <c r="B44" s="46">
        <v>710410.3</v>
      </c>
      <c r="C44" s="47">
        <f t="shared" si="2"/>
        <v>0.12743198461281097</v>
      </c>
      <c r="D44" s="46">
        <v>2291442.7</v>
      </c>
      <c r="E44" s="47">
        <f t="shared" si="0"/>
        <v>0.31365481481282753</v>
      </c>
      <c r="F44" s="47" t="s">
        <v>342</v>
      </c>
      <c r="G44" s="34">
        <f t="shared" si="1"/>
        <v>1581032.4000000001</v>
      </c>
      <c r="H44" s="48">
        <v>700487</v>
      </c>
      <c r="I44" s="47">
        <f t="shared" si="4"/>
        <v>0.12358660306240406</v>
      </c>
      <c r="J44" s="48">
        <v>854602.9</v>
      </c>
      <c r="K44" s="47">
        <f t="shared" si="5"/>
        <v>0.1431812586320406</v>
      </c>
    </row>
    <row r="45" spans="1:11" ht="15.75">
      <c r="A45" s="45" t="s">
        <v>57</v>
      </c>
      <c r="B45" s="46">
        <v>2734392.1</v>
      </c>
      <c r="C45" s="47">
        <f t="shared" si="2"/>
        <v>0.49048980851289997</v>
      </c>
      <c r="D45" s="46">
        <v>2677346.9</v>
      </c>
      <c r="E45" s="47">
        <f t="shared" si="0"/>
        <v>0.3664777417777882</v>
      </c>
      <c r="F45" s="47">
        <f t="shared" si="3"/>
        <v>0.9791378858942724</v>
      </c>
      <c r="G45" s="34">
        <f t="shared" si="1"/>
        <v>-57045.200000000186</v>
      </c>
      <c r="H45" s="48">
        <v>2724116.3</v>
      </c>
      <c r="I45" s="47">
        <f t="shared" si="4"/>
        <v>0.48061460079048546</v>
      </c>
      <c r="J45" s="48">
        <v>2777637.2</v>
      </c>
      <c r="K45" s="47">
        <f t="shared" si="5"/>
        <v>0.4653688752041177</v>
      </c>
    </row>
    <row r="46" spans="1:11" ht="15.75">
      <c r="A46" s="45" t="s">
        <v>58</v>
      </c>
      <c r="B46" s="48">
        <v>78862.6</v>
      </c>
      <c r="C46" s="47">
        <f t="shared" si="2"/>
        <v>0.014146216108812422</v>
      </c>
      <c r="D46" s="48">
        <v>78428.6</v>
      </c>
      <c r="E46" s="47">
        <f t="shared" si="0"/>
        <v>0.010735379946017993</v>
      </c>
      <c r="F46" s="47">
        <f t="shared" si="3"/>
        <v>0.9944967576519161</v>
      </c>
      <c r="G46" s="34">
        <f t="shared" si="1"/>
        <v>-434</v>
      </c>
      <c r="H46" s="48">
        <v>78778.6</v>
      </c>
      <c r="I46" s="47">
        <f t="shared" si="4"/>
        <v>0.013898872595796788</v>
      </c>
      <c r="J46" s="48">
        <v>87074.4</v>
      </c>
      <c r="K46" s="47">
        <f t="shared" si="5"/>
        <v>0.014588555908983872</v>
      </c>
    </row>
    <row r="47" spans="1:11" ht="15.75">
      <c r="A47" s="40" t="s">
        <v>49</v>
      </c>
      <c r="B47" s="41">
        <f>SUM(B7+B42)</f>
        <v>5574819.4</v>
      </c>
      <c r="C47" s="42">
        <f t="shared" si="2"/>
        <v>1</v>
      </c>
      <c r="D47" s="41">
        <f>SUM(D7+D42)</f>
        <v>7305619.4</v>
      </c>
      <c r="E47" s="42">
        <f t="shared" si="0"/>
        <v>1</v>
      </c>
      <c r="F47" s="42">
        <f t="shared" si="3"/>
        <v>1.3104674565780552</v>
      </c>
      <c r="G47" s="43">
        <f t="shared" si="1"/>
        <v>1730800</v>
      </c>
      <c r="H47" s="41">
        <f>SUM(H7+H42)</f>
        <v>5667984.9</v>
      </c>
      <c r="I47" s="42">
        <f t="shared" si="4"/>
        <v>1</v>
      </c>
      <c r="J47" s="41">
        <f>SUM(J7+J42)</f>
        <v>5968678.5</v>
      </c>
      <c r="K47" s="42">
        <f t="shared" si="5"/>
        <v>1</v>
      </c>
    </row>
    <row r="48" spans="8:10" ht="12.75">
      <c r="H48" s="16"/>
      <c r="I48" s="16"/>
      <c r="J48" s="16"/>
    </row>
    <row r="49" spans="8:10" ht="12.75">
      <c r="H49" s="16"/>
      <c r="I49" s="16"/>
      <c r="J49" s="16"/>
    </row>
    <row r="50" spans="8:10" ht="12.75">
      <c r="H50" s="16"/>
      <c r="I50" s="16"/>
      <c r="J50" s="16"/>
    </row>
    <row r="51" spans="8:10" ht="12.75">
      <c r="H51" s="16"/>
      <c r="I51" s="16"/>
      <c r="J51" s="16"/>
    </row>
    <row r="52" spans="8:10" ht="12.75">
      <c r="H52" s="16"/>
      <c r="I52" s="16"/>
      <c r="J52" s="16"/>
    </row>
    <row r="53" spans="8:10" ht="12.75">
      <c r="H53" s="16"/>
      <c r="I53" s="16"/>
      <c r="J53" s="16"/>
    </row>
    <row r="54" spans="8:10" ht="12.75">
      <c r="H54" s="16"/>
      <c r="I54" s="16"/>
      <c r="J54" s="16"/>
    </row>
    <row r="55" spans="8:10" ht="12.75">
      <c r="H55" s="16"/>
      <c r="I55" s="16"/>
      <c r="J55" s="16"/>
    </row>
    <row r="56" spans="8:10" ht="12.75">
      <c r="H56" s="16"/>
      <c r="I56" s="16"/>
      <c r="J56" s="16"/>
    </row>
    <row r="57" spans="8:10" ht="12.75">
      <c r="H57" s="16"/>
      <c r="I57" s="16"/>
      <c r="J57" s="16"/>
    </row>
    <row r="58" spans="8:10" ht="12.75">
      <c r="H58" s="16"/>
      <c r="I58" s="16"/>
      <c r="J58" s="16"/>
    </row>
    <row r="59" spans="8:10" ht="12.75">
      <c r="H59" s="16"/>
      <c r="I59" s="16"/>
      <c r="J59" s="16"/>
    </row>
    <row r="60" spans="8:10" ht="12.75">
      <c r="H60" s="16"/>
      <c r="I60" s="16"/>
      <c r="J60" s="16"/>
    </row>
    <row r="61" spans="8:10" ht="12.75">
      <c r="H61" s="16"/>
      <c r="I61" s="16"/>
      <c r="J61" s="16"/>
    </row>
    <row r="62" spans="8:10" ht="12.75">
      <c r="H62" s="16"/>
      <c r="I62" s="16"/>
      <c r="J62" s="16"/>
    </row>
    <row r="63" spans="8:10" ht="12.75">
      <c r="H63" s="16"/>
      <c r="I63" s="16"/>
      <c r="J63" s="16"/>
    </row>
    <row r="64" spans="8:10" ht="12.75">
      <c r="H64" s="16"/>
      <c r="I64" s="16"/>
      <c r="J64" s="16"/>
    </row>
    <row r="65" spans="8:10" ht="12.75">
      <c r="H65" s="16"/>
      <c r="I65" s="16"/>
      <c r="J65" s="16"/>
    </row>
    <row r="66" spans="8:10" ht="12.75">
      <c r="H66" s="16"/>
      <c r="I66" s="16"/>
      <c r="J66" s="16"/>
    </row>
    <row r="67" spans="8:10" ht="12.75">
      <c r="H67" s="16"/>
      <c r="I67" s="16"/>
      <c r="J67" s="16"/>
    </row>
    <row r="68" spans="8:10" ht="12.75">
      <c r="H68" s="16"/>
      <c r="I68" s="16"/>
      <c r="J68" s="16"/>
    </row>
    <row r="69" spans="8:10" ht="12.75">
      <c r="H69" s="16"/>
      <c r="I69" s="16"/>
      <c r="J69" s="16"/>
    </row>
    <row r="70" spans="8:10" ht="12.75">
      <c r="H70" s="16"/>
      <c r="I70" s="16"/>
      <c r="J70" s="16"/>
    </row>
    <row r="71" spans="8:10" ht="12.75">
      <c r="H71" s="16"/>
      <c r="I71" s="16"/>
      <c r="J71" s="16"/>
    </row>
    <row r="72" spans="8:10" ht="12.75">
      <c r="H72" s="16"/>
      <c r="I72" s="16"/>
      <c r="J72" s="16"/>
    </row>
    <row r="73" spans="8:10" ht="12.75">
      <c r="H73" s="16"/>
      <c r="I73" s="16"/>
      <c r="J73" s="16"/>
    </row>
    <row r="74" spans="8:10" ht="12.75">
      <c r="H74" s="16"/>
      <c r="I74" s="16"/>
      <c r="J74" s="16"/>
    </row>
    <row r="75" spans="8:10" ht="12.75">
      <c r="H75" s="16"/>
      <c r="I75" s="16"/>
      <c r="J75" s="16"/>
    </row>
    <row r="76" spans="8:10" ht="12.75">
      <c r="H76" s="16"/>
      <c r="I76" s="16"/>
      <c r="J76" s="16"/>
    </row>
    <row r="77" spans="8:10" ht="12.75">
      <c r="H77" s="16"/>
      <c r="I77" s="16"/>
      <c r="J77" s="16"/>
    </row>
    <row r="78" spans="8:10" ht="12.75">
      <c r="H78" s="16"/>
      <c r="I78" s="16"/>
      <c r="J78" s="16"/>
    </row>
    <row r="79" spans="8:10" ht="12.75">
      <c r="H79" s="16"/>
      <c r="I79" s="16"/>
      <c r="J79" s="16"/>
    </row>
    <row r="80" spans="8:10" ht="12.75">
      <c r="H80" s="16"/>
      <c r="I80" s="16"/>
      <c r="J80" s="16"/>
    </row>
    <row r="81" spans="8:10" ht="12.75">
      <c r="H81" s="16"/>
      <c r="I81" s="16"/>
      <c r="J81" s="16"/>
    </row>
    <row r="82" spans="8:10" ht="12.75">
      <c r="H82" s="16"/>
      <c r="I82" s="16"/>
      <c r="J82" s="16"/>
    </row>
    <row r="83" spans="8:10" ht="12.75">
      <c r="H83" s="16"/>
      <c r="I83" s="16"/>
      <c r="J83" s="16"/>
    </row>
    <row r="84" spans="8:10" ht="12.75">
      <c r="H84" s="16"/>
      <c r="I84" s="16"/>
      <c r="J84" s="16"/>
    </row>
    <row r="85" spans="8:10" ht="12.75">
      <c r="H85" s="16"/>
      <c r="I85" s="16"/>
      <c r="J85" s="16"/>
    </row>
    <row r="86" spans="8:10" ht="12.75">
      <c r="H86" s="16"/>
      <c r="I86" s="16"/>
      <c r="J86" s="16"/>
    </row>
    <row r="87" spans="8:10" ht="12.75">
      <c r="H87" s="16"/>
      <c r="I87" s="16"/>
      <c r="J87" s="16"/>
    </row>
    <row r="88" spans="8:10" ht="12.75">
      <c r="H88" s="16"/>
      <c r="I88" s="16"/>
      <c r="J88" s="16"/>
    </row>
    <row r="89" spans="8:10" ht="12.75">
      <c r="H89" s="16"/>
      <c r="I89" s="16"/>
      <c r="J89" s="16"/>
    </row>
    <row r="90" spans="8:10" ht="12.75">
      <c r="H90" s="16"/>
      <c r="I90" s="16"/>
      <c r="J90" s="16"/>
    </row>
    <row r="91" spans="8:10" ht="12.75">
      <c r="H91" s="16"/>
      <c r="I91" s="16"/>
      <c r="J91" s="16"/>
    </row>
    <row r="92" spans="8:10" ht="12.75">
      <c r="H92" s="16"/>
      <c r="I92" s="16"/>
      <c r="J92" s="16"/>
    </row>
    <row r="93" spans="8:10" ht="12.75">
      <c r="H93" s="16"/>
      <c r="I93" s="16"/>
      <c r="J93" s="16"/>
    </row>
    <row r="94" spans="8:10" ht="12.75">
      <c r="H94" s="16"/>
      <c r="I94" s="16"/>
      <c r="J94" s="16"/>
    </row>
    <row r="95" spans="8:10" ht="12.75">
      <c r="H95" s="16"/>
      <c r="I95" s="16"/>
      <c r="J95" s="16"/>
    </row>
    <row r="96" spans="8:10" ht="12.75">
      <c r="H96" s="16"/>
      <c r="I96" s="16"/>
      <c r="J96" s="16"/>
    </row>
    <row r="97" spans="8:10" ht="12.75">
      <c r="H97" s="16"/>
      <c r="I97" s="16"/>
      <c r="J97" s="16"/>
    </row>
    <row r="98" spans="8:10" ht="12.75">
      <c r="H98" s="16"/>
      <c r="I98" s="16"/>
      <c r="J98" s="16"/>
    </row>
    <row r="99" spans="8:10" ht="12.75">
      <c r="H99" s="16"/>
      <c r="I99" s="16"/>
      <c r="J99" s="16"/>
    </row>
    <row r="100" spans="8:10" ht="12.75">
      <c r="H100" s="16"/>
      <c r="I100" s="16"/>
      <c r="J100" s="16"/>
    </row>
    <row r="101" spans="8:10" ht="12.75">
      <c r="H101" s="16"/>
      <c r="I101" s="16"/>
      <c r="J101" s="16"/>
    </row>
    <row r="102" spans="8:10" ht="12.75">
      <c r="H102" s="16"/>
      <c r="I102" s="16"/>
      <c r="J102" s="16"/>
    </row>
    <row r="103" spans="8:10" ht="12.75">
      <c r="H103" s="16"/>
      <c r="I103" s="16"/>
      <c r="J103" s="16"/>
    </row>
    <row r="104" spans="8:10" ht="12.75">
      <c r="H104" s="16"/>
      <c r="I104" s="16"/>
      <c r="J104" s="16"/>
    </row>
    <row r="105" spans="8:10" ht="12.75">
      <c r="H105" s="16"/>
      <c r="I105" s="16"/>
      <c r="J105" s="16"/>
    </row>
    <row r="106" spans="8:10" ht="12.75">
      <c r="H106" s="16"/>
      <c r="I106" s="16"/>
      <c r="J106" s="16"/>
    </row>
    <row r="107" spans="8:10" ht="12.75">
      <c r="H107" s="16"/>
      <c r="I107" s="16"/>
      <c r="J107" s="16"/>
    </row>
    <row r="108" spans="8:10" ht="12.75">
      <c r="H108" s="16"/>
      <c r="I108" s="16"/>
      <c r="J108" s="16"/>
    </row>
    <row r="109" spans="8:10" ht="12.75">
      <c r="H109" s="16"/>
      <c r="I109" s="16"/>
      <c r="J109" s="16"/>
    </row>
    <row r="110" spans="8:10" ht="12.75">
      <c r="H110" s="16"/>
      <c r="I110" s="16"/>
      <c r="J110" s="16"/>
    </row>
    <row r="111" spans="8:10" ht="12.75">
      <c r="H111" s="16"/>
      <c r="I111" s="16"/>
      <c r="J111" s="16"/>
    </row>
    <row r="112" spans="8:10" ht="12.75">
      <c r="H112" s="16"/>
      <c r="I112" s="16"/>
      <c r="J112" s="16"/>
    </row>
    <row r="113" spans="8:10" ht="12.75">
      <c r="H113" s="16"/>
      <c r="I113" s="16"/>
      <c r="J113" s="16"/>
    </row>
    <row r="114" spans="8:10" ht="12.75">
      <c r="H114" s="16"/>
      <c r="I114" s="16"/>
      <c r="J114" s="16"/>
    </row>
    <row r="115" spans="8:10" ht="12.75">
      <c r="H115" s="16"/>
      <c r="I115" s="16"/>
      <c r="J115" s="16"/>
    </row>
    <row r="116" spans="8:10" ht="12.75">
      <c r="H116" s="16"/>
      <c r="I116" s="16"/>
      <c r="J116" s="16"/>
    </row>
    <row r="117" spans="8:10" ht="12.75">
      <c r="H117" s="16"/>
      <c r="I117" s="16"/>
      <c r="J117" s="16"/>
    </row>
    <row r="118" spans="8:10" ht="12.75">
      <c r="H118" s="16"/>
      <c r="I118" s="16"/>
      <c r="J118" s="16"/>
    </row>
    <row r="119" spans="8:10" ht="12.75">
      <c r="H119" s="16"/>
      <c r="I119" s="16"/>
      <c r="J119" s="16"/>
    </row>
    <row r="120" spans="8:10" ht="12.75">
      <c r="H120" s="16"/>
      <c r="I120" s="16"/>
      <c r="J120" s="16"/>
    </row>
    <row r="121" spans="8:10" ht="12.75">
      <c r="H121" s="16"/>
      <c r="I121" s="16"/>
      <c r="J121" s="16"/>
    </row>
    <row r="122" spans="8:10" ht="12.75">
      <c r="H122" s="16"/>
      <c r="I122" s="16"/>
      <c r="J122" s="16"/>
    </row>
    <row r="123" spans="8:10" ht="12.75">
      <c r="H123" s="16"/>
      <c r="I123" s="16"/>
      <c r="J123" s="16"/>
    </row>
    <row r="124" spans="8:10" ht="12.75">
      <c r="H124" s="16"/>
      <c r="I124" s="16"/>
      <c r="J124" s="16"/>
    </row>
    <row r="125" spans="8:10" ht="12.75">
      <c r="H125" s="16"/>
      <c r="I125" s="16"/>
      <c r="J125" s="16"/>
    </row>
    <row r="126" spans="8:10" ht="12.75">
      <c r="H126" s="16"/>
      <c r="I126" s="16"/>
      <c r="J126" s="16"/>
    </row>
    <row r="127" spans="8:10" ht="12.75">
      <c r="H127" s="16"/>
      <c r="I127" s="16"/>
      <c r="J127" s="16"/>
    </row>
    <row r="128" spans="8:10" ht="12.75">
      <c r="H128" s="16"/>
      <c r="I128" s="16"/>
      <c r="J128" s="16"/>
    </row>
    <row r="129" spans="8:10" ht="12.75">
      <c r="H129" s="16"/>
      <c r="I129" s="16"/>
      <c r="J129" s="16"/>
    </row>
    <row r="130" spans="8:10" ht="12.75">
      <c r="H130" s="16"/>
      <c r="I130" s="16"/>
      <c r="J130" s="16"/>
    </row>
    <row r="131" spans="8:10" ht="12.75">
      <c r="H131" s="16"/>
      <c r="I131" s="16"/>
      <c r="J131" s="16"/>
    </row>
    <row r="132" spans="8:10" ht="12.75">
      <c r="H132" s="16"/>
      <c r="I132" s="16"/>
      <c r="J132" s="16"/>
    </row>
    <row r="133" spans="8:10" ht="12.75">
      <c r="H133" s="16"/>
      <c r="I133" s="16"/>
      <c r="J133" s="16"/>
    </row>
    <row r="134" spans="8:10" ht="12.75">
      <c r="H134" s="16"/>
      <c r="I134" s="16"/>
      <c r="J134" s="16"/>
    </row>
    <row r="135" spans="8:10" ht="12.75">
      <c r="H135" s="16"/>
      <c r="I135" s="16"/>
      <c r="J135" s="16"/>
    </row>
    <row r="136" spans="8:10" ht="12.75">
      <c r="H136" s="16"/>
      <c r="I136" s="16"/>
      <c r="J136" s="16"/>
    </row>
    <row r="137" spans="8:10" ht="12.75">
      <c r="H137" s="16"/>
      <c r="I137" s="16"/>
      <c r="J137" s="16"/>
    </row>
    <row r="138" spans="8:10" ht="12.75">
      <c r="H138" s="16"/>
      <c r="I138" s="16"/>
      <c r="J138" s="16"/>
    </row>
    <row r="139" spans="8:10" ht="12.75">
      <c r="H139" s="16"/>
      <c r="I139" s="16"/>
      <c r="J139" s="16"/>
    </row>
    <row r="140" spans="8:10" ht="12.75">
      <c r="H140" s="16"/>
      <c r="I140" s="16"/>
      <c r="J140" s="16"/>
    </row>
    <row r="141" spans="8:10" ht="12.75">
      <c r="H141" s="16"/>
      <c r="I141" s="16"/>
      <c r="J141" s="16"/>
    </row>
    <row r="142" spans="8:10" ht="12.75">
      <c r="H142" s="16"/>
      <c r="I142" s="16"/>
      <c r="J142" s="16"/>
    </row>
    <row r="143" spans="8:10" ht="12.75">
      <c r="H143" s="16"/>
      <c r="I143" s="16"/>
      <c r="J143" s="16"/>
    </row>
    <row r="144" spans="8:10" ht="12.75">
      <c r="H144" s="16"/>
      <c r="I144" s="16"/>
      <c r="J144" s="16"/>
    </row>
    <row r="145" spans="8:10" ht="12.75">
      <c r="H145" s="16"/>
      <c r="I145" s="16"/>
      <c r="J145" s="16"/>
    </row>
    <row r="146" spans="8:10" ht="12.75">
      <c r="H146" s="16"/>
      <c r="I146" s="16"/>
      <c r="J146" s="16"/>
    </row>
    <row r="147" spans="8:10" ht="12.75">
      <c r="H147" s="16"/>
      <c r="I147" s="16"/>
      <c r="J147" s="16"/>
    </row>
    <row r="148" spans="8:10" ht="12.75">
      <c r="H148" s="16"/>
      <c r="I148" s="16"/>
      <c r="J148" s="16"/>
    </row>
    <row r="149" spans="8:10" ht="12.75">
      <c r="H149" s="16"/>
      <c r="I149" s="16"/>
      <c r="J149" s="16"/>
    </row>
    <row r="150" spans="8:10" ht="12.75">
      <c r="H150" s="16"/>
      <c r="I150" s="16"/>
      <c r="J150" s="16"/>
    </row>
    <row r="151" spans="8:10" ht="12.75">
      <c r="H151" s="16"/>
      <c r="I151" s="16"/>
      <c r="J151" s="16"/>
    </row>
    <row r="152" spans="8:10" ht="12.75">
      <c r="H152" s="16"/>
      <c r="I152" s="16"/>
      <c r="J152" s="16"/>
    </row>
    <row r="153" spans="8:10" ht="12.75">
      <c r="H153" s="16"/>
      <c r="I153" s="16"/>
      <c r="J153" s="16"/>
    </row>
    <row r="154" spans="8:10" ht="12.75">
      <c r="H154" s="16"/>
      <c r="I154" s="16"/>
      <c r="J154" s="16"/>
    </row>
    <row r="155" spans="8:10" ht="12.75">
      <c r="H155" s="16"/>
      <c r="I155" s="16"/>
      <c r="J155" s="16"/>
    </row>
    <row r="156" spans="8:10" ht="12.75">
      <c r="H156" s="16"/>
      <c r="I156" s="16"/>
      <c r="J156" s="16"/>
    </row>
    <row r="157" spans="8:10" ht="12.75">
      <c r="H157" s="16"/>
      <c r="I157" s="16"/>
      <c r="J157" s="16"/>
    </row>
    <row r="158" spans="8:10" ht="12.75">
      <c r="H158" s="16"/>
      <c r="I158" s="16"/>
      <c r="J158" s="16"/>
    </row>
    <row r="159" spans="8:10" ht="12.75">
      <c r="H159" s="16"/>
      <c r="I159" s="16"/>
      <c r="J159" s="16"/>
    </row>
    <row r="160" spans="8:10" ht="12.75">
      <c r="H160" s="16"/>
      <c r="I160" s="16"/>
      <c r="J160" s="16"/>
    </row>
    <row r="161" spans="8:10" ht="12.75">
      <c r="H161" s="16"/>
      <c r="I161" s="16"/>
      <c r="J161" s="16"/>
    </row>
    <row r="162" spans="8:10" ht="12.75">
      <c r="H162" s="16"/>
      <c r="I162" s="16"/>
      <c r="J162" s="16"/>
    </row>
    <row r="163" spans="8:10" ht="12.75">
      <c r="H163" s="16"/>
      <c r="I163" s="16"/>
      <c r="J163" s="16"/>
    </row>
    <row r="164" spans="8:10" ht="12.75">
      <c r="H164" s="16"/>
      <c r="I164" s="16"/>
      <c r="J164" s="16"/>
    </row>
    <row r="165" spans="8:10" ht="12.75">
      <c r="H165" s="16"/>
      <c r="I165" s="16"/>
      <c r="J165" s="16"/>
    </row>
    <row r="166" spans="8:10" ht="12.75">
      <c r="H166" s="16"/>
      <c r="I166" s="16"/>
      <c r="J166" s="16"/>
    </row>
    <row r="167" spans="8:10" ht="12.75">
      <c r="H167" s="16"/>
      <c r="I167" s="16"/>
      <c r="J167" s="16"/>
    </row>
    <row r="168" spans="8:10" ht="12.75">
      <c r="H168" s="16"/>
      <c r="I168" s="16"/>
      <c r="J168" s="16"/>
    </row>
    <row r="169" spans="8:10" ht="12.75">
      <c r="H169" s="16"/>
      <c r="I169" s="16"/>
      <c r="J169" s="16"/>
    </row>
    <row r="170" spans="8:10" ht="12.75">
      <c r="H170" s="16"/>
      <c r="I170" s="16"/>
      <c r="J170" s="16"/>
    </row>
    <row r="171" spans="8:10" ht="12.75">
      <c r="H171" s="16"/>
      <c r="I171" s="16"/>
      <c r="J171" s="16"/>
    </row>
    <row r="172" spans="8:10" ht="12.75">
      <c r="H172" s="16"/>
      <c r="I172" s="16"/>
      <c r="J172" s="16"/>
    </row>
    <row r="173" spans="8:10" ht="12.75">
      <c r="H173" s="16"/>
      <c r="I173" s="16"/>
      <c r="J173" s="16"/>
    </row>
    <row r="174" spans="8:10" ht="12.75">
      <c r="H174" s="16"/>
      <c r="I174" s="16"/>
      <c r="J174" s="16"/>
    </row>
    <row r="175" spans="8:10" ht="12.75">
      <c r="H175" s="16"/>
      <c r="I175" s="16"/>
      <c r="J175" s="16"/>
    </row>
    <row r="176" spans="8:10" ht="12.75">
      <c r="H176" s="16"/>
      <c r="I176" s="16"/>
      <c r="J176" s="16"/>
    </row>
    <row r="177" spans="8:10" ht="12.75">
      <c r="H177" s="16"/>
      <c r="I177" s="16"/>
      <c r="J177" s="16"/>
    </row>
    <row r="178" spans="8:10" ht="12.75">
      <c r="H178" s="16"/>
      <c r="I178" s="16"/>
      <c r="J178" s="16"/>
    </row>
    <row r="179" spans="8:10" ht="12.75">
      <c r="H179" s="16"/>
      <c r="I179" s="16"/>
      <c r="J179" s="16"/>
    </row>
    <row r="180" spans="8:10" ht="12.75">
      <c r="H180" s="16"/>
      <c r="I180" s="16"/>
      <c r="J180" s="16"/>
    </row>
    <row r="181" spans="8:10" ht="12.75">
      <c r="H181" s="16"/>
      <c r="I181" s="16"/>
      <c r="J181" s="16"/>
    </row>
    <row r="182" spans="8:10" ht="12.75">
      <c r="H182" s="16"/>
      <c r="I182" s="16"/>
      <c r="J182" s="16"/>
    </row>
    <row r="183" spans="8:10" ht="12.75">
      <c r="H183" s="16"/>
      <c r="I183" s="16"/>
      <c r="J183" s="16"/>
    </row>
    <row r="184" spans="8:10" ht="12.75">
      <c r="H184" s="16"/>
      <c r="I184" s="16"/>
      <c r="J184" s="16"/>
    </row>
    <row r="185" spans="8:10" ht="12.75">
      <c r="H185" s="16"/>
      <c r="I185" s="16"/>
      <c r="J185" s="16"/>
    </row>
    <row r="186" spans="8:10" ht="12.75">
      <c r="H186" s="16"/>
      <c r="I186" s="16"/>
      <c r="J186" s="16"/>
    </row>
    <row r="187" spans="8:10" ht="12.75">
      <c r="H187" s="16"/>
      <c r="I187" s="16"/>
      <c r="J187" s="16"/>
    </row>
    <row r="188" spans="8:10" ht="12.75">
      <c r="H188" s="16"/>
      <c r="I188" s="16"/>
      <c r="J188" s="16"/>
    </row>
    <row r="189" spans="8:10" ht="12.75">
      <c r="H189" s="16"/>
      <c r="I189" s="16"/>
      <c r="J189" s="16"/>
    </row>
    <row r="190" spans="8:10" ht="12.75">
      <c r="H190" s="16"/>
      <c r="I190" s="16"/>
      <c r="J190" s="16"/>
    </row>
    <row r="191" spans="8:10" ht="12.75">
      <c r="H191" s="16"/>
      <c r="I191" s="16"/>
      <c r="J191" s="16"/>
    </row>
    <row r="192" spans="8:10" ht="12.75">
      <c r="H192" s="16"/>
      <c r="I192" s="16"/>
      <c r="J192" s="16"/>
    </row>
    <row r="193" spans="8:10" ht="12.75">
      <c r="H193" s="16"/>
      <c r="I193" s="16"/>
      <c r="J193" s="16"/>
    </row>
    <row r="194" spans="8:10" ht="12.75">
      <c r="H194" s="16"/>
      <c r="I194" s="16"/>
      <c r="J194" s="16"/>
    </row>
    <row r="195" spans="8:10" ht="12.75">
      <c r="H195" s="16"/>
      <c r="I195" s="16"/>
      <c r="J195" s="16"/>
    </row>
    <row r="196" spans="8:10" ht="12.75">
      <c r="H196" s="16"/>
      <c r="I196" s="16"/>
      <c r="J196" s="16"/>
    </row>
    <row r="197" spans="8:10" ht="12.75">
      <c r="H197" s="16"/>
      <c r="I197" s="16"/>
      <c r="J197" s="16"/>
    </row>
    <row r="198" spans="8:10" ht="12.75">
      <c r="H198" s="16"/>
      <c r="I198" s="16"/>
      <c r="J198" s="16"/>
    </row>
    <row r="199" spans="8:10" ht="12.75">
      <c r="H199" s="16"/>
      <c r="I199" s="16"/>
      <c r="J199" s="16"/>
    </row>
    <row r="200" spans="8:10" ht="12.75">
      <c r="H200" s="16"/>
      <c r="I200" s="16"/>
      <c r="J200" s="16"/>
    </row>
    <row r="201" spans="8:10" ht="12.75">
      <c r="H201" s="16"/>
      <c r="I201" s="16"/>
      <c r="J201" s="16"/>
    </row>
    <row r="202" spans="8:10" ht="12.75">
      <c r="H202" s="16"/>
      <c r="I202" s="16"/>
      <c r="J202" s="16"/>
    </row>
    <row r="203" spans="8:10" ht="12.75">
      <c r="H203" s="16"/>
      <c r="I203" s="16"/>
      <c r="J203" s="16"/>
    </row>
    <row r="204" spans="8:10" ht="12.75">
      <c r="H204" s="16"/>
      <c r="I204" s="16"/>
      <c r="J204" s="16"/>
    </row>
    <row r="205" spans="8:10" ht="12.75">
      <c r="H205" s="16"/>
      <c r="I205" s="16"/>
      <c r="J205" s="16"/>
    </row>
    <row r="206" spans="8:10" ht="12.75">
      <c r="H206" s="16"/>
      <c r="I206" s="16"/>
      <c r="J206" s="16"/>
    </row>
    <row r="207" spans="8:10" ht="12.75">
      <c r="H207" s="16"/>
      <c r="I207" s="16"/>
      <c r="J207" s="16"/>
    </row>
    <row r="208" spans="8:10" ht="12.75">
      <c r="H208" s="16"/>
      <c r="I208" s="16"/>
      <c r="J208" s="16"/>
    </row>
    <row r="209" spans="8:10" ht="12.75">
      <c r="H209" s="16"/>
      <c r="I209" s="16"/>
      <c r="J209" s="16"/>
    </row>
    <row r="210" spans="8:10" ht="12.75">
      <c r="H210" s="16"/>
      <c r="I210" s="16"/>
      <c r="J210" s="16"/>
    </row>
    <row r="211" spans="8:10" ht="12.75">
      <c r="H211" s="16"/>
      <c r="I211" s="16"/>
      <c r="J211" s="16"/>
    </row>
    <row r="212" spans="8:10" ht="12.75">
      <c r="H212" s="16"/>
      <c r="I212" s="16"/>
      <c r="J212" s="16"/>
    </row>
    <row r="213" spans="8:10" ht="12.75">
      <c r="H213" s="16"/>
      <c r="I213" s="16"/>
      <c r="J213" s="16"/>
    </row>
    <row r="214" spans="8:10" ht="12.75">
      <c r="H214" s="16"/>
      <c r="I214" s="16"/>
      <c r="J214" s="16"/>
    </row>
    <row r="215" spans="8:10" ht="12.75">
      <c r="H215" s="16"/>
      <c r="I215" s="16"/>
      <c r="J215" s="16"/>
    </row>
    <row r="216" spans="8:10" ht="12.75">
      <c r="H216" s="16"/>
      <c r="I216" s="16"/>
      <c r="J216" s="16"/>
    </row>
    <row r="217" spans="8:10" ht="12.75">
      <c r="H217" s="16"/>
      <c r="I217" s="16"/>
      <c r="J217" s="16"/>
    </row>
    <row r="218" spans="8:10" ht="12.75">
      <c r="H218" s="16"/>
      <c r="I218" s="16"/>
      <c r="J218" s="16"/>
    </row>
    <row r="219" spans="8:10" ht="12.75">
      <c r="H219" s="16"/>
      <c r="I219" s="16"/>
      <c r="J219" s="16"/>
    </row>
    <row r="220" spans="8:10" ht="12.75">
      <c r="H220" s="16"/>
      <c r="I220" s="16"/>
      <c r="J220" s="16"/>
    </row>
    <row r="221" spans="8:10" ht="12.75">
      <c r="H221" s="16"/>
      <c r="I221" s="16"/>
      <c r="J221" s="16"/>
    </row>
    <row r="222" spans="8:10" ht="12.75">
      <c r="H222" s="16"/>
      <c r="I222" s="16"/>
      <c r="J222" s="16"/>
    </row>
    <row r="223" spans="8:10" ht="12.75">
      <c r="H223" s="16"/>
      <c r="I223" s="16"/>
      <c r="J223" s="16"/>
    </row>
    <row r="224" spans="8:10" ht="12.75">
      <c r="H224" s="16"/>
      <c r="I224" s="16"/>
      <c r="J224" s="16"/>
    </row>
    <row r="225" spans="8:10" ht="12.75">
      <c r="H225" s="16"/>
      <c r="I225" s="16"/>
      <c r="J225" s="16"/>
    </row>
    <row r="226" spans="8:10" ht="12.75">
      <c r="H226" s="16"/>
      <c r="I226" s="16"/>
      <c r="J226" s="16"/>
    </row>
    <row r="227" spans="8:10" ht="12.75">
      <c r="H227" s="16"/>
      <c r="I227" s="16"/>
      <c r="J227" s="16"/>
    </row>
    <row r="228" spans="8:10" ht="12.75">
      <c r="H228" s="16"/>
      <c r="I228" s="16"/>
      <c r="J228" s="16"/>
    </row>
    <row r="229" spans="8:10" ht="12.75">
      <c r="H229" s="16"/>
      <c r="I229" s="16"/>
      <c r="J229" s="16"/>
    </row>
    <row r="230" spans="8:10" ht="12.75">
      <c r="H230" s="16"/>
      <c r="I230" s="16"/>
      <c r="J230" s="16"/>
    </row>
    <row r="231" spans="8:10" ht="12.75">
      <c r="H231" s="16"/>
      <c r="I231" s="16"/>
      <c r="J231" s="16"/>
    </row>
    <row r="232" spans="8:10" ht="12.75">
      <c r="H232" s="16"/>
      <c r="I232" s="16"/>
      <c r="J232" s="16"/>
    </row>
    <row r="233" spans="8:10" ht="12.75">
      <c r="H233" s="16"/>
      <c r="I233" s="16"/>
      <c r="J233" s="16"/>
    </row>
    <row r="234" spans="8:10" ht="12.75">
      <c r="H234" s="16"/>
      <c r="I234" s="16"/>
      <c r="J234" s="16"/>
    </row>
    <row r="235" spans="8:10" ht="12.75">
      <c r="H235" s="16"/>
      <c r="I235" s="16"/>
      <c r="J235" s="16"/>
    </row>
    <row r="236" spans="8:10" ht="12.75">
      <c r="H236" s="16"/>
      <c r="I236" s="16"/>
      <c r="J236" s="16"/>
    </row>
    <row r="237" spans="8:10" ht="12.75">
      <c r="H237" s="16"/>
      <c r="I237" s="16"/>
      <c r="J237" s="16"/>
    </row>
    <row r="238" spans="8:10" ht="12.75">
      <c r="H238" s="16"/>
      <c r="I238" s="16"/>
      <c r="J238" s="16"/>
    </row>
    <row r="239" spans="8:10" ht="12.75">
      <c r="H239" s="16"/>
      <c r="I239" s="16"/>
      <c r="J239" s="16"/>
    </row>
    <row r="240" spans="8:10" ht="12.75">
      <c r="H240" s="16"/>
      <c r="I240" s="16"/>
      <c r="J240" s="16"/>
    </row>
    <row r="241" spans="8:10" ht="12.75">
      <c r="H241" s="16"/>
      <c r="I241" s="16"/>
      <c r="J241" s="16"/>
    </row>
    <row r="242" spans="8:10" ht="12.75">
      <c r="H242" s="16"/>
      <c r="I242" s="16"/>
      <c r="J242" s="16"/>
    </row>
    <row r="243" spans="8:10" ht="12.75">
      <c r="H243" s="16"/>
      <c r="I243" s="16"/>
      <c r="J243" s="16"/>
    </row>
    <row r="244" spans="8:10" ht="12.75">
      <c r="H244" s="16"/>
      <c r="I244" s="16"/>
      <c r="J244" s="16"/>
    </row>
    <row r="245" spans="8:10" ht="12.75">
      <c r="H245" s="16"/>
      <c r="I245" s="16"/>
      <c r="J245" s="16"/>
    </row>
    <row r="246" spans="8:10" ht="12.75">
      <c r="H246" s="16"/>
      <c r="I246" s="16"/>
      <c r="J246" s="16"/>
    </row>
    <row r="247" spans="8:10" ht="12.75">
      <c r="H247" s="16"/>
      <c r="I247" s="16"/>
      <c r="J247" s="16"/>
    </row>
    <row r="248" spans="8:10" ht="12.75">
      <c r="H248" s="16"/>
      <c r="I248" s="16"/>
      <c r="J248" s="16"/>
    </row>
    <row r="249" spans="8:10" ht="12.75">
      <c r="H249" s="16"/>
      <c r="I249" s="16"/>
      <c r="J249" s="16"/>
    </row>
    <row r="250" spans="8:10" ht="12.75">
      <c r="H250" s="16"/>
      <c r="I250" s="16"/>
      <c r="J250" s="16"/>
    </row>
    <row r="251" spans="8:10" ht="12.75">
      <c r="H251" s="16"/>
      <c r="I251" s="16"/>
      <c r="J251" s="16"/>
    </row>
    <row r="252" spans="8:10" ht="12.75">
      <c r="H252" s="16"/>
      <c r="I252" s="16"/>
      <c r="J252" s="16"/>
    </row>
    <row r="253" spans="8:10" ht="12.75">
      <c r="H253" s="16"/>
      <c r="I253" s="16"/>
      <c r="J253" s="16"/>
    </row>
    <row r="254" spans="8:10" ht="12.75">
      <c r="H254" s="16"/>
      <c r="I254" s="16"/>
      <c r="J254" s="16"/>
    </row>
    <row r="255" spans="8:10" ht="12.75">
      <c r="H255" s="16"/>
      <c r="I255" s="16"/>
      <c r="J255" s="16"/>
    </row>
    <row r="256" spans="8:10" ht="12.75">
      <c r="H256" s="16"/>
      <c r="I256" s="16"/>
      <c r="J256" s="16"/>
    </row>
    <row r="257" spans="8:10" ht="12.75">
      <c r="H257" s="16"/>
      <c r="I257" s="16"/>
      <c r="J257" s="16"/>
    </row>
    <row r="258" spans="8:10" ht="12.75">
      <c r="H258" s="16"/>
      <c r="I258" s="16"/>
      <c r="J258" s="16"/>
    </row>
    <row r="259" spans="8:10" ht="12.75">
      <c r="H259" s="16"/>
      <c r="I259" s="16"/>
      <c r="J259" s="16"/>
    </row>
    <row r="260" spans="8:10" ht="12.75">
      <c r="H260" s="16"/>
      <c r="I260" s="16"/>
      <c r="J260" s="16"/>
    </row>
    <row r="261" spans="8:10" ht="12.75">
      <c r="H261" s="16"/>
      <c r="I261" s="16"/>
      <c r="J261" s="16"/>
    </row>
    <row r="262" spans="8:10" ht="12.75">
      <c r="H262" s="16"/>
      <c r="I262" s="16"/>
      <c r="J262" s="16"/>
    </row>
    <row r="263" spans="8:10" ht="12.75">
      <c r="H263" s="16"/>
      <c r="I263" s="16"/>
      <c r="J263" s="16"/>
    </row>
    <row r="264" spans="8:10" ht="12.75">
      <c r="H264" s="16"/>
      <c r="I264" s="16"/>
      <c r="J264" s="16"/>
    </row>
    <row r="265" spans="8:10" ht="12.75">
      <c r="H265" s="16"/>
      <c r="I265" s="16"/>
      <c r="J265" s="16"/>
    </row>
    <row r="266" spans="8:10" ht="12.75">
      <c r="H266" s="16"/>
      <c r="I266" s="16"/>
      <c r="J266" s="16"/>
    </row>
    <row r="267" spans="8:10" ht="12.75">
      <c r="H267" s="16"/>
      <c r="I267" s="16"/>
      <c r="J267" s="16"/>
    </row>
    <row r="268" spans="8:10" ht="12.75">
      <c r="H268" s="16"/>
      <c r="I268" s="16"/>
      <c r="J268" s="16"/>
    </row>
    <row r="269" spans="8:10" ht="12.75">
      <c r="H269" s="16"/>
      <c r="I269" s="16"/>
      <c r="J269" s="16"/>
    </row>
    <row r="270" spans="8:10" ht="12.75">
      <c r="H270" s="16"/>
      <c r="I270" s="16"/>
      <c r="J270" s="16"/>
    </row>
    <row r="271" spans="8:10" ht="12.75">
      <c r="H271" s="16"/>
      <c r="I271" s="16"/>
      <c r="J271" s="16"/>
    </row>
    <row r="272" spans="8:10" ht="12.75">
      <c r="H272" s="16"/>
      <c r="I272" s="16"/>
      <c r="J272" s="16"/>
    </row>
    <row r="273" spans="8:10" ht="12.75">
      <c r="H273" s="16"/>
      <c r="I273" s="16"/>
      <c r="J273" s="16"/>
    </row>
    <row r="274" spans="8:10" ht="12.75">
      <c r="H274" s="16"/>
      <c r="I274" s="16"/>
      <c r="J274" s="16"/>
    </row>
    <row r="275" spans="8:10" ht="12.75">
      <c r="H275" s="16"/>
      <c r="I275" s="16"/>
      <c r="J275" s="16"/>
    </row>
    <row r="276" spans="8:10" ht="12.75">
      <c r="H276" s="16"/>
      <c r="I276" s="16"/>
      <c r="J276" s="16"/>
    </row>
    <row r="277" spans="8:10" ht="12.75">
      <c r="H277" s="16"/>
      <c r="I277" s="16"/>
      <c r="J277" s="16"/>
    </row>
    <row r="278" spans="8:10" ht="12.75">
      <c r="H278" s="16"/>
      <c r="I278" s="16"/>
      <c r="J278" s="16"/>
    </row>
    <row r="279" spans="8:10" ht="12.75">
      <c r="H279" s="16"/>
      <c r="I279" s="16"/>
      <c r="J279" s="16"/>
    </row>
    <row r="280" spans="8:10" ht="12.75">
      <c r="H280" s="16"/>
      <c r="I280" s="16"/>
      <c r="J280" s="16"/>
    </row>
    <row r="281" spans="8:10" ht="12.75">
      <c r="H281" s="16"/>
      <c r="I281" s="16"/>
      <c r="J281" s="16"/>
    </row>
    <row r="282" spans="8:10" ht="12.75">
      <c r="H282" s="16"/>
      <c r="I282" s="16"/>
      <c r="J282" s="16"/>
    </row>
    <row r="283" spans="8:10" ht="12.75">
      <c r="H283" s="16"/>
      <c r="I283" s="16"/>
      <c r="J283" s="16"/>
    </row>
    <row r="284" spans="8:10" ht="12.75">
      <c r="H284" s="16"/>
      <c r="I284" s="16"/>
      <c r="J284" s="16"/>
    </row>
    <row r="285" spans="8:10" ht="12.75">
      <c r="H285" s="16"/>
      <c r="I285" s="16"/>
      <c r="J285" s="16"/>
    </row>
    <row r="286" spans="8:10" ht="12.75">
      <c r="H286" s="16"/>
      <c r="I286" s="16"/>
      <c r="J286" s="16"/>
    </row>
    <row r="287" spans="8:10" ht="12.75">
      <c r="H287" s="16"/>
      <c r="I287" s="16"/>
      <c r="J287" s="16"/>
    </row>
    <row r="288" spans="8:10" ht="12.75">
      <c r="H288" s="16"/>
      <c r="I288" s="16"/>
      <c r="J288" s="16"/>
    </row>
    <row r="289" spans="8:10" ht="12.75">
      <c r="H289" s="16"/>
      <c r="I289" s="16"/>
      <c r="J289" s="16"/>
    </row>
    <row r="290" spans="8:10" ht="12.75">
      <c r="H290" s="16"/>
      <c r="I290" s="16"/>
      <c r="J290" s="16"/>
    </row>
    <row r="291" spans="8:10" ht="12.75">
      <c r="H291" s="16"/>
      <c r="I291" s="16"/>
      <c r="J291" s="16"/>
    </row>
    <row r="292" spans="8:10" ht="12.75">
      <c r="H292" s="16"/>
      <c r="I292" s="16"/>
      <c r="J292" s="16"/>
    </row>
    <row r="293" spans="8:10" ht="12.75">
      <c r="H293" s="16"/>
      <c r="I293" s="16"/>
      <c r="J293" s="16"/>
    </row>
    <row r="294" spans="8:10" ht="12.75">
      <c r="H294" s="16"/>
      <c r="I294" s="16"/>
      <c r="J294" s="16"/>
    </row>
    <row r="295" spans="8:10" ht="12.75">
      <c r="H295" s="16"/>
      <c r="I295" s="16"/>
      <c r="J295" s="16"/>
    </row>
    <row r="296" spans="8:10" ht="12.75">
      <c r="H296" s="16"/>
      <c r="I296" s="16"/>
      <c r="J296" s="16"/>
    </row>
    <row r="297" spans="8:10" ht="12.75">
      <c r="H297" s="16"/>
      <c r="I297" s="16"/>
      <c r="J297" s="16"/>
    </row>
    <row r="298" spans="8:10" ht="12.75">
      <c r="H298" s="16"/>
      <c r="I298" s="16"/>
      <c r="J298" s="16"/>
    </row>
    <row r="299" spans="8:10" ht="12.75">
      <c r="H299" s="16"/>
      <c r="I299" s="16"/>
      <c r="J299" s="16"/>
    </row>
    <row r="300" spans="8:10" ht="12.75">
      <c r="H300" s="16"/>
      <c r="I300" s="16"/>
      <c r="J300" s="16"/>
    </row>
    <row r="301" spans="8:10" ht="12.75">
      <c r="H301" s="16"/>
      <c r="I301" s="16"/>
      <c r="J301" s="16"/>
    </row>
    <row r="302" spans="8:10" ht="12.75">
      <c r="H302" s="16"/>
      <c r="I302" s="16"/>
      <c r="J302" s="16"/>
    </row>
    <row r="303" spans="8:10" ht="12.75">
      <c r="H303" s="16"/>
      <c r="I303" s="16"/>
      <c r="J303" s="16"/>
    </row>
    <row r="304" spans="8:10" ht="12.75">
      <c r="H304" s="16"/>
      <c r="I304" s="16"/>
      <c r="J304" s="16"/>
    </row>
    <row r="305" spans="8:10" ht="12.75">
      <c r="H305" s="16"/>
      <c r="I305" s="16"/>
      <c r="J305" s="16"/>
    </row>
    <row r="306" spans="8:10" ht="12.75">
      <c r="H306" s="16"/>
      <c r="I306" s="16"/>
      <c r="J306" s="16"/>
    </row>
    <row r="307" spans="8:10" ht="12.75">
      <c r="H307" s="16"/>
      <c r="I307" s="16"/>
      <c r="J307" s="16"/>
    </row>
    <row r="308" spans="8:10" ht="12.75">
      <c r="H308" s="16"/>
      <c r="I308" s="16"/>
      <c r="J308" s="16"/>
    </row>
    <row r="309" spans="8:10" ht="12.75">
      <c r="H309" s="16"/>
      <c r="I309" s="16"/>
      <c r="J309" s="16"/>
    </row>
    <row r="310" spans="8:10" ht="12.75">
      <c r="H310" s="16"/>
      <c r="I310" s="16"/>
      <c r="J310" s="16"/>
    </row>
    <row r="311" spans="8:10" ht="12.75">
      <c r="H311" s="16"/>
      <c r="I311" s="16"/>
      <c r="J311" s="16"/>
    </row>
    <row r="312" spans="8:10" ht="12.75">
      <c r="H312" s="16"/>
      <c r="I312" s="16"/>
      <c r="J312" s="16"/>
    </row>
    <row r="313" spans="8:10" ht="12.75">
      <c r="H313" s="16"/>
      <c r="I313" s="16"/>
      <c r="J313" s="16"/>
    </row>
    <row r="314" spans="8:10" ht="12.75">
      <c r="H314" s="16"/>
      <c r="I314" s="16"/>
      <c r="J314" s="16"/>
    </row>
    <row r="315" spans="8:10" ht="12.75">
      <c r="H315" s="16"/>
      <c r="I315" s="16"/>
      <c r="J315" s="16"/>
    </row>
    <row r="316" spans="8:10" ht="12.75">
      <c r="H316" s="16"/>
      <c r="I316" s="16"/>
      <c r="J316" s="16"/>
    </row>
    <row r="317" spans="8:10" ht="12.75">
      <c r="H317" s="16"/>
      <c r="I317" s="16"/>
      <c r="J317" s="16"/>
    </row>
    <row r="318" spans="8:10" ht="12.75">
      <c r="H318" s="16"/>
      <c r="I318" s="16"/>
      <c r="J318" s="16"/>
    </row>
    <row r="319" spans="8:10" ht="12.75">
      <c r="H319" s="16"/>
      <c r="I319" s="16"/>
      <c r="J319" s="16"/>
    </row>
    <row r="320" spans="8:10" ht="12.75">
      <c r="H320" s="16"/>
      <c r="I320" s="16"/>
      <c r="J320" s="16"/>
    </row>
    <row r="321" spans="8:10" ht="12.75">
      <c r="H321" s="16"/>
      <c r="I321" s="16"/>
      <c r="J321" s="16"/>
    </row>
    <row r="322" spans="8:10" ht="12.75">
      <c r="H322" s="16"/>
      <c r="I322" s="16"/>
      <c r="J322" s="16"/>
    </row>
    <row r="323" spans="8:10" ht="12.75">
      <c r="H323" s="16"/>
      <c r="I323" s="16"/>
      <c r="J323" s="16"/>
    </row>
    <row r="324" spans="8:10" ht="12.75">
      <c r="H324" s="16"/>
      <c r="I324" s="16"/>
      <c r="J324" s="16"/>
    </row>
    <row r="325" spans="8:10" ht="12.75">
      <c r="H325" s="16"/>
      <c r="I325" s="16"/>
      <c r="J325" s="16"/>
    </row>
    <row r="326" spans="8:10" ht="12.75">
      <c r="H326" s="16"/>
      <c r="I326" s="16"/>
      <c r="J326" s="16"/>
    </row>
    <row r="327" spans="8:10" ht="12.75">
      <c r="H327" s="16"/>
      <c r="I327" s="16"/>
      <c r="J327" s="16"/>
    </row>
    <row r="328" spans="8:10" ht="12.75">
      <c r="H328" s="16"/>
      <c r="I328" s="16"/>
      <c r="J328" s="16"/>
    </row>
    <row r="329" spans="8:10" ht="12.75">
      <c r="H329" s="16"/>
      <c r="I329" s="16"/>
      <c r="J329" s="16"/>
    </row>
    <row r="330" spans="8:10" ht="12.75">
      <c r="H330" s="16"/>
      <c r="I330" s="16"/>
      <c r="J330" s="16"/>
    </row>
    <row r="331" spans="8:10" ht="12.75">
      <c r="H331" s="16"/>
      <c r="I331" s="16"/>
      <c r="J331" s="16"/>
    </row>
    <row r="332" spans="8:10" ht="12.75">
      <c r="H332" s="16"/>
      <c r="I332" s="16"/>
      <c r="J332" s="16"/>
    </row>
    <row r="333" spans="8:10" ht="12.75">
      <c r="H333" s="16"/>
      <c r="I333" s="16"/>
      <c r="J333" s="16"/>
    </row>
    <row r="334" spans="8:10" ht="12.75">
      <c r="H334" s="16"/>
      <c r="I334" s="16"/>
      <c r="J334" s="16"/>
    </row>
    <row r="335" spans="8:10" ht="12.75">
      <c r="H335" s="16"/>
      <c r="I335" s="16"/>
      <c r="J335" s="16"/>
    </row>
    <row r="336" spans="8:10" ht="12.75">
      <c r="H336" s="16"/>
      <c r="I336" s="16"/>
      <c r="J336" s="16"/>
    </row>
    <row r="337" spans="8:10" ht="12.75">
      <c r="H337" s="16"/>
      <c r="I337" s="16"/>
      <c r="J337" s="16"/>
    </row>
    <row r="338" spans="8:10" ht="12.75">
      <c r="H338" s="16"/>
      <c r="I338" s="16"/>
      <c r="J338" s="16"/>
    </row>
    <row r="339" spans="8:10" ht="12.75">
      <c r="H339" s="16"/>
      <c r="I339" s="16"/>
      <c r="J339" s="16"/>
    </row>
    <row r="340" spans="8:10" ht="12.75">
      <c r="H340" s="16"/>
      <c r="I340" s="16"/>
      <c r="J340" s="16"/>
    </row>
    <row r="341" spans="8:10" ht="12.75">
      <c r="H341" s="16"/>
      <c r="I341" s="16"/>
      <c r="J341" s="16"/>
    </row>
    <row r="342" spans="8:10" ht="12.75">
      <c r="H342" s="16"/>
      <c r="I342" s="16"/>
      <c r="J342" s="16"/>
    </row>
    <row r="343" spans="8:10" ht="12.75">
      <c r="H343" s="16"/>
      <c r="I343" s="16"/>
      <c r="J343" s="16"/>
    </row>
    <row r="344" spans="8:10" ht="12.75">
      <c r="H344" s="16"/>
      <c r="I344" s="16"/>
      <c r="J344" s="16"/>
    </row>
    <row r="345" spans="8:10" ht="12.75">
      <c r="H345" s="16"/>
      <c r="I345" s="16"/>
      <c r="J345" s="16"/>
    </row>
    <row r="346" spans="8:10" ht="12.75">
      <c r="H346" s="16"/>
      <c r="I346" s="16"/>
      <c r="J346" s="16"/>
    </row>
    <row r="347" spans="8:10" ht="12.75">
      <c r="H347" s="16"/>
      <c r="I347" s="16"/>
      <c r="J347" s="16"/>
    </row>
    <row r="348" spans="8:10" ht="12.75">
      <c r="H348" s="16"/>
      <c r="I348" s="16"/>
      <c r="J348" s="16"/>
    </row>
    <row r="349" spans="8:10" ht="12.75">
      <c r="H349" s="16"/>
      <c r="I349" s="16"/>
      <c r="J349" s="16"/>
    </row>
    <row r="350" spans="8:10" ht="12.75">
      <c r="H350" s="16"/>
      <c r="I350" s="16"/>
      <c r="J350" s="16"/>
    </row>
    <row r="351" spans="8:10" ht="12.75">
      <c r="H351" s="16"/>
      <c r="I351" s="16"/>
      <c r="J351" s="16"/>
    </row>
    <row r="352" spans="8:10" ht="12.75">
      <c r="H352" s="16"/>
      <c r="I352" s="16"/>
      <c r="J352" s="16"/>
    </row>
    <row r="353" spans="8:10" ht="12.75">
      <c r="H353" s="16"/>
      <c r="I353" s="16"/>
      <c r="J353" s="16"/>
    </row>
    <row r="354" spans="8:10" ht="12.75">
      <c r="H354" s="16"/>
      <c r="I354" s="16"/>
      <c r="J354" s="16"/>
    </row>
    <row r="355" spans="8:10" ht="12.75">
      <c r="H355" s="16"/>
      <c r="I355" s="16"/>
      <c r="J355" s="16"/>
    </row>
    <row r="356" spans="8:10" ht="12.75">
      <c r="H356" s="16"/>
      <c r="I356" s="16"/>
      <c r="J356" s="16"/>
    </row>
    <row r="357" spans="8:10" ht="12.75">
      <c r="H357" s="16"/>
      <c r="I357" s="16"/>
      <c r="J357" s="16"/>
    </row>
    <row r="358" spans="8:10" ht="12.75">
      <c r="H358" s="16"/>
      <c r="I358" s="16"/>
      <c r="J358" s="16"/>
    </row>
    <row r="359" spans="8:10" ht="12.75">
      <c r="H359" s="16"/>
      <c r="I359" s="16"/>
      <c r="J359" s="16"/>
    </row>
    <row r="360" spans="8:10" ht="12.75">
      <c r="H360" s="16"/>
      <c r="I360" s="16"/>
      <c r="J360" s="16"/>
    </row>
    <row r="361" spans="8:10" ht="12.75">
      <c r="H361" s="16"/>
      <c r="I361" s="16"/>
      <c r="J361" s="16"/>
    </row>
    <row r="362" spans="8:10" ht="12.75">
      <c r="H362" s="16"/>
      <c r="I362" s="16"/>
      <c r="J362" s="16"/>
    </row>
    <row r="363" spans="8:10" ht="12.75">
      <c r="H363" s="16"/>
      <c r="I363" s="16"/>
      <c r="J363" s="16"/>
    </row>
    <row r="364" spans="8:10" ht="12.75">
      <c r="H364" s="16"/>
      <c r="I364" s="16"/>
      <c r="J364" s="16"/>
    </row>
    <row r="365" spans="8:10" ht="12.75">
      <c r="H365" s="16"/>
      <c r="I365" s="16"/>
      <c r="J365" s="16"/>
    </row>
    <row r="366" spans="8:10" ht="12.75">
      <c r="H366" s="16"/>
      <c r="I366" s="16"/>
      <c r="J366" s="16"/>
    </row>
    <row r="367" spans="8:10" ht="12.75">
      <c r="H367" s="16"/>
      <c r="I367" s="16"/>
      <c r="J367" s="16"/>
    </row>
    <row r="368" spans="8:10" ht="12.75">
      <c r="H368" s="16"/>
      <c r="I368" s="16"/>
      <c r="J368" s="16"/>
    </row>
    <row r="369" spans="8:10" ht="12.75">
      <c r="H369" s="16"/>
      <c r="I369" s="16"/>
      <c r="J369" s="16"/>
    </row>
    <row r="370" spans="8:10" ht="12.75">
      <c r="H370" s="16"/>
      <c r="I370" s="16"/>
      <c r="J370" s="16"/>
    </row>
    <row r="371" spans="8:10" ht="12.75">
      <c r="H371" s="16"/>
      <c r="I371" s="16"/>
      <c r="J371" s="16"/>
    </row>
    <row r="372" spans="8:10" ht="12.75">
      <c r="H372" s="16"/>
      <c r="I372" s="16"/>
      <c r="J372" s="16"/>
    </row>
    <row r="373" spans="8:10" ht="12.75">
      <c r="H373" s="16"/>
      <c r="I373" s="16"/>
      <c r="J373" s="16"/>
    </row>
    <row r="374" spans="8:10" ht="12.75">
      <c r="H374" s="16"/>
      <c r="I374" s="16"/>
      <c r="J374" s="16"/>
    </row>
    <row r="375" spans="8:10" ht="12.75">
      <c r="H375" s="16"/>
      <c r="I375" s="16"/>
      <c r="J375" s="16"/>
    </row>
    <row r="376" spans="8:10" ht="12.75">
      <c r="H376" s="16"/>
      <c r="I376" s="16"/>
      <c r="J376" s="16"/>
    </row>
    <row r="377" spans="8:10" ht="12.75">
      <c r="H377" s="16"/>
      <c r="I377" s="16"/>
      <c r="J377" s="16"/>
    </row>
    <row r="378" spans="8:10" ht="12.75">
      <c r="H378" s="16"/>
      <c r="I378" s="16"/>
      <c r="J378" s="16"/>
    </row>
    <row r="379" spans="8:10" ht="12.75">
      <c r="H379" s="16"/>
      <c r="I379" s="16"/>
      <c r="J379" s="16"/>
    </row>
    <row r="380" spans="8:10" ht="12.75">
      <c r="H380" s="16"/>
      <c r="I380" s="16"/>
      <c r="J380" s="16"/>
    </row>
    <row r="381" spans="8:10" ht="12.75">
      <c r="H381" s="16"/>
      <c r="I381" s="16"/>
      <c r="J381" s="16"/>
    </row>
    <row r="382" spans="8:10" ht="12.75">
      <c r="H382" s="16"/>
      <c r="I382" s="16"/>
      <c r="J382" s="16"/>
    </row>
    <row r="383" spans="8:10" ht="12.75">
      <c r="H383" s="16"/>
      <c r="I383" s="16"/>
      <c r="J383" s="16"/>
    </row>
    <row r="384" spans="8:10" ht="12.75">
      <c r="H384" s="16"/>
      <c r="I384" s="16"/>
      <c r="J384" s="16"/>
    </row>
    <row r="385" spans="8:10" ht="12.75">
      <c r="H385" s="16"/>
      <c r="I385" s="16"/>
      <c r="J385" s="16"/>
    </row>
    <row r="386" spans="8:10" ht="12.75">
      <c r="H386" s="16"/>
      <c r="I386" s="16"/>
      <c r="J386" s="16"/>
    </row>
    <row r="387" spans="8:10" ht="12.75">
      <c r="H387" s="16"/>
      <c r="I387" s="16"/>
      <c r="J387" s="16"/>
    </row>
    <row r="388" spans="8:10" ht="12.75">
      <c r="H388" s="16"/>
      <c r="I388" s="16"/>
      <c r="J388" s="16"/>
    </row>
    <row r="389" spans="8:10" ht="12.75">
      <c r="H389" s="16"/>
      <c r="I389" s="16"/>
      <c r="J389" s="16"/>
    </row>
    <row r="390" spans="8:10" ht="12.75">
      <c r="H390" s="16"/>
      <c r="I390" s="16"/>
      <c r="J390" s="16"/>
    </row>
    <row r="391" spans="8:10" ht="12.75">
      <c r="H391" s="16"/>
      <c r="I391" s="16"/>
      <c r="J391" s="16"/>
    </row>
    <row r="392" spans="8:10" ht="12.75">
      <c r="H392" s="16"/>
      <c r="I392" s="16"/>
      <c r="J392" s="16"/>
    </row>
    <row r="393" spans="8:10" ht="12.75">
      <c r="H393" s="16"/>
      <c r="I393" s="16"/>
      <c r="J393" s="16"/>
    </row>
    <row r="394" spans="8:10" ht="12.75">
      <c r="H394" s="16"/>
      <c r="I394" s="16"/>
      <c r="J394" s="16"/>
    </row>
    <row r="395" spans="8:10" ht="12.75">
      <c r="H395" s="16"/>
      <c r="I395" s="16"/>
      <c r="J395" s="16"/>
    </row>
    <row r="396" spans="8:10" ht="12.75">
      <c r="H396" s="16"/>
      <c r="I396" s="16"/>
      <c r="J396" s="16"/>
    </row>
    <row r="397" spans="8:10" ht="12.75">
      <c r="H397" s="16"/>
      <c r="I397" s="16"/>
      <c r="J397" s="16"/>
    </row>
    <row r="398" spans="8:10" ht="12.75">
      <c r="H398" s="16"/>
      <c r="I398" s="16"/>
      <c r="J398" s="16"/>
    </row>
    <row r="399" spans="8:10" ht="12.75">
      <c r="H399" s="16"/>
      <c r="I399" s="16"/>
      <c r="J399" s="16"/>
    </row>
    <row r="400" spans="8:10" ht="12.75">
      <c r="H400" s="16"/>
      <c r="I400" s="16"/>
      <c r="J400" s="16"/>
    </row>
    <row r="401" spans="8:10" ht="12.75">
      <c r="H401" s="16"/>
      <c r="I401" s="16"/>
      <c r="J401" s="16"/>
    </row>
    <row r="402" spans="8:10" ht="12.75">
      <c r="H402" s="16"/>
      <c r="I402" s="16"/>
      <c r="J402" s="16"/>
    </row>
    <row r="403" spans="8:10" ht="12.75">
      <c r="H403" s="16"/>
      <c r="I403" s="16"/>
      <c r="J403" s="16"/>
    </row>
    <row r="404" spans="8:10" ht="12.75">
      <c r="H404" s="16"/>
      <c r="I404" s="16"/>
      <c r="J404" s="16"/>
    </row>
    <row r="405" spans="8:10" ht="12.75">
      <c r="H405" s="16"/>
      <c r="I405" s="16"/>
      <c r="J405" s="16"/>
    </row>
    <row r="406" spans="8:10" ht="12.75">
      <c r="H406" s="16"/>
      <c r="I406" s="16"/>
      <c r="J406" s="16"/>
    </row>
    <row r="407" spans="8:10" ht="12.75">
      <c r="H407" s="16"/>
      <c r="I407" s="16"/>
      <c r="J407" s="16"/>
    </row>
    <row r="408" spans="8:10" ht="12.75">
      <c r="H408" s="16"/>
      <c r="I408" s="16"/>
      <c r="J408" s="16"/>
    </row>
    <row r="409" spans="8:10" ht="12.75">
      <c r="H409" s="16"/>
      <c r="I409" s="16"/>
      <c r="J409" s="16"/>
    </row>
    <row r="410" spans="8:10" ht="12.75">
      <c r="H410" s="16"/>
      <c r="I410" s="16"/>
      <c r="J410" s="16"/>
    </row>
    <row r="411" spans="8:10" ht="12.75">
      <c r="H411" s="16"/>
      <c r="I411" s="16"/>
      <c r="J411" s="16"/>
    </row>
    <row r="412" spans="8:10" ht="12.75">
      <c r="H412" s="16"/>
      <c r="I412" s="16"/>
      <c r="J412" s="16"/>
    </row>
    <row r="413" spans="8:10" ht="12.75">
      <c r="H413" s="16"/>
      <c r="I413" s="16"/>
      <c r="J413" s="16"/>
    </row>
    <row r="414" spans="8:10" ht="12.75">
      <c r="H414" s="16"/>
      <c r="I414" s="16"/>
      <c r="J414" s="16"/>
    </row>
    <row r="415" spans="8:10" ht="12.75">
      <c r="H415" s="16"/>
      <c r="I415" s="16"/>
      <c r="J415" s="16"/>
    </row>
    <row r="416" spans="8:10" ht="12.75">
      <c r="H416" s="16"/>
      <c r="I416" s="16"/>
      <c r="J416" s="16"/>
    </row>
    <row r="417" spans="8:10" ht="12.75">
      <c r="H417" s="16"/>
      <c r="I417" s="16"/>
      <c r="J417" s="16"/>
    </row>
    <row r="418" spans="8:10" ht="12.75">
      <c r="H418" s="16"/>
      <c r="I418" s="16"/>
      <c r="J418" s="16"/>
    </row>
    <row r="419" spans="8:10" ht="12.75">
      <c r="H419" s="16"/>
      <c r="I419" s="16"/>
      <c r="J419" s="16"/>
    </row>
    <row r="420" spans="8:10" ht="12.75">
      <c r="H420" s="16"/>
      <c r="I420" s="16"/>
      <c r="J420" s="16"/>
    </row>
    <row r="421" spans="8:10" ht="12.75">
      <c r="H421" s="16"/>
      <c r="I421" s="16"/>
      <c r="J421" s="16"/>
    </row>
    <row r="422" spans="8:10" ht="12.75">
      <c r="H422" s="16"/>
      <c r="I422" s="16"/>
      <c r="J422" s="16"/>
    </row>
    <row r="423" spans="8:10" ht="12.75">
      <c r="H423" s="16"/>
      <c r="I423" s="16"/>
      <c r="J423" s="16"/>
    </row>
    <row r="424" spans="8:10" ht="12.75">
      <c r="H424" s="16"/>
      <c r="I424" s="16"/>
      <c r="J424" s="16"/>
    </row>
    <row r="425" spans="8:10" ht="12.75">
      <c r="H425" s="16"/>
      <c r="I425" s="16"/>
      <c r="J425" s="16"/>
    </row>
    <row r="426" spans="8:10" ht="12.75">
      <c r="H426" s="16"/>
      <c r="I426" s="16"/>
      <c r="J426" s="16"/>
    </row>
    <row r="427" spans="8:10" ht="12.75">
      <c r="H427" s="16"/>
      <c r="I427" s="16"/>
      <c r="J427" s="16"/>
    </row>
    <row r="428" spans="8:10" ht="12.75">
      <c r="H428" s="16"/>
      <c r="I428" s="16"/>
      <c r="J428" s="16"/>
    </row>
    <row r="429" spans="8:10" ht="12.75">
      <c r="H429" s="16"/>
      <c r="I429" s="16"/>
      <c r="J429" s="16"/>
    </row>
    <row r="430" spans="8:10" ht="12.75">
      <c r="H430" s="16"/>
      <c r="I430" s="16"/>
      <c r="J430" s="16"/>
    </row>
    <row r="431" spans="8:10" ht="12.75">
      <c r="H431" s="16"/>
      <c r="I431" s="16"/>
      <c r="J431" s="16"/>
    </row>
    <row r="432" spans="8:10" ht="12.75">
      <c r="H432" s="16"/>
      <c r="I432" s="16"/>
      <c r="J432" s="16"/>
    </row>
    <row r="433" spans="8:10" ht="12.75">
      <c r="H433" s="16"/>
      <c r="I433" s="16"/>
      <c r="J433" s="16"/>
    </row>
    <row r="434" spans="8:10" ht="12.75">
      <c r="H434" s="16"/>
      <c r="I434" s="16"/>
      <c r="J434" s="16"/>
    </row>
    <row r="435" spans="8:10" ht="12.75">
      <c r="H435" s="16"/>
      <c r="I435" s="16"/>
      <c r="J435" s="16"/>
    </row>
    <row r="436" spans="8:10" ht="12.75">
      <c r="H436" s="16"/>
      <c r="I436" s="16"/>
      <c r="J436" s="16"/>
    </row>
    <row r="437" spans="8:10" ht="12.75">
      <c r="H437" s="16"/>
      <c r="I437" s="16"/>
      <c r="J437" s="16"/>
    </row>
    <row r="438" spans="8:10" ht="12.75">
      <c r="H438" s="16"/>
      <c r="I438" s="16"/>
      <c r="J438" s="16"/>
    </row>
    <row r="439" spans="8:10" ht="12.75">
      <c r="H439" s="16"/>
      <c r="I439" s="16"/>
      <c r="J439" s="16"/>
    </row>
    <row r="440" spans="8:10" ht="12.75">
      <c r="H440" s="16"/>
      <c r="I440" s="16"/>
      <c r="J440" s="16"/>
    </row>
    <row r="441" spans="8:10" ht="12.75">
      <c r="H441" s="16"/>
      <c r="I441" s="16"/>
      <c r="J441" s="16"/>
    </row>
    <row r="442" spans="8:10" ht="12.75">
      <c r="H442" s="16"/>
      <c r="I442" s="16"/>
      <c r="J442" s="16"/>
    </row>
    <row r="443" spans="8:10" ht="12.75">
      <c r="H443" s="16"/>
      <c r="I443" s="16"/>
      <c r="J443" s="16"/>
    </row>
    <row r="444" spans="8:10" ht="12.75">
      <c r="H444" s="16"/>
      <c r="I444" s="16"/>
      <c r="J444" s="16"/>
    </row>
    <row r="445" spans="8:10" ht="12.75">
      <c r="H445" s="16"/>
      <c r="I445" s="16"/>
      <c r="J445" s="16"/>
    </row>
    <row r="446" spans="8:10" ht="12.75">
      <c r="H446" s="16"/>
      <c r="I446" s="16"/>
      <c r="J446" s="16"/>
    </row>
    <row r="447" spans="8:10" ht="12.75">
      <c r="H447" s="16"/>
      <c r="I447" s="16"/>
      <c r="J447" s="16"/>
    </row>
    <row r="448" spans="8:10" ht="12.75">
      <c r="H448" s="16"/>
      <c r="I448" s="16"/>
      <c r="J448" s="16"/>
    </row>
    <row r="449" spans="8:10" ht="12.75">
      <c r="H449" s="16"/>
      <c r="I449" s="16"/>
      <c r="J449" s="16"/>
    </row>
    <row r="450" spans="8:10" ht="12.75">
      <c r="H450" s="16"/>
      <c r="I450" s="16"/>
      <c r="J450" s="16"/>
    </row>
    <row r="451" spans="8:10" ht="12.75">
      <c r="H451" s="16"/>
      <c r="I451" s="16"/>
      <c r="J451" s="16"/>
    </row>
    <row r="452" spans="8:10" ht="12.75">
      <c r="H452" s="16"/>
      <c r="I452" s="16"/>
      <c r="J452" s="16"/>
    </row>
    <row r="453" spans="8:10" ht="12.75">
      <c r="H453" s="16"/>
      <c r="I453" s="16"/>
      <c r="J453" s="16"/>
    </row>
    <row r="454" spans="8:10" ht="12.75">
      <c r="H454" s="16"/>
      <c r="I454" s="16"/>
      <c r="J454" s="16"/>
    </row>
    <row r="455" spans="8:10" ht="12.75">
      <c r="H455" s="16"/>
      <c r="I455" s="16"/>
      <c r="J455" s="16"/>
    </row>
    <row r="456" spans="8:10" ht="12.75">
      <c r="H456" s="16"/>
      <c r="I456" s="16"/>
      <c r="J456" s="16"/>
    </row>
    <row r="457" spans="8:10" ht="12.75">
      <c r="H457" s="16"/>
      <c r="I457" s="16"/>
      <c r="J457" s="16"/>
    </row>
    <row r="458" spans="8:10" ht="12.75">
      <c r="H458" s="16"/>
      <c r="I458" s="16"/>
      <c r="J458" s="16"/>
    </row>
    <row r="459" spans="8:10" ht="12.75">
      <c r="H459" s="16"/>
      <c r="I459" s="16"/>
      <c r="J459" s="16"/>
    </row>
    <row r="460" spans="8:10" ht="12.75">
      <c r="H460" s="16"/>
      <c r="I460" s="16"/>
      <c r="J460" s="16"/>
    </row>
    <row r="461" spans="8:10" ht="12.75">
      <c r="H461" s="16"/>
      <c r="I461" s="16"/>
      <c r="J461" s="16"/>
    </row>
    <row r="462" spans="8:10" ht="12.75">
      <c r="H462" s="16"/>
      <c r="I462" s="16"/>
      <c r="J462" s="16"/>
    </row>
    <row r="463" spans="8:10" ht="12.75">
      <c r="H463" s="16"/>
      <c r="I463" s="16"/>
      <c r="J463" s="16"/>
    </row>
    <row r="464" spans="8:10" ht="12.75">
      <c r="H464" s="16"/>
      <c r="I464" s="16"/>
      <c r="J464" s="16"/>
    </row>
    <row r="465" spans="8:10" ht="12.75">
      <c r="H465" s="16"/>
      <c r="I465" s="16"/>
      <c r="J465" s="16"/>
    </row>
    <row r="466" spans="8:10" ht="12.75">
      <c r="H466" s="16"/>
      <c r="I466" s="16"/>
      <c r="J466" s="16"/>
    </row>
    <row r="467" spans="8:10" ht="12.75">
      <c r="H467" s="16"/>
      <c r="I467" s="16"/>
      <c r="J467" s="16"/>
    </row>
    <row r="468" spans="8:10" ht="12.75">
      <c r="H468" s="16"/>
      <c r="I468" s="16"/>
      <c r="J468" s="16"/>
    </row>
    <row r="469" spans="8:10" ht="12.75">
      <c r="H469" s="16"/>
      <c r="I469" s="16"/>
      <c r="J469" s="16"/>
    </row>
    <row r="470" spans="8:10" ht="12.75">
      <c r="H470" s="16"/>
      <c r="I470" s="16"/>
      <c r="J470" s="16"/>
    </row>
    <row r="471" spans="8:10" ht="12.75">
      <c r="H471" s="16"/>
      <c r="I471" s="16"/>
      <c r="J471" s="16"/>
    </row>
    <row r="472" spans="8:10" ht="12.75">
      <c r="H472" s="16"/>
      <c r="I472" s="16"/>
      <c r="J472" s="16"/>
    </row>
    <row r="473" spans="8:10" ht="12.75">
      <c r="H473" s="16"/>
      <c r="I473" s="16"/>
      <c r="J473" s="16"/>
    </row>
    <row r="474" spans="8:10" ht="12.75">
      <c r="H474" s="16"/>
      <c r="I474" s="16"/>
      <c r="J474" s="16"/>
    </row>
    <row r="475" spans="8:10" ht="12.75">
      <c r="H475" s="16"/>
      <c r="I475" s="16"/>
      <c r="J475" s="16"/>
    </row>
    <row r="476" spans="8:10" ht="12.75">
      <c r="H476" s="16"/>
      <c r="I476" s="16"/>
      <c r="J476" s="16"/>
    </row>
    <row r="477" spans="8:10" ht="12.75">
      <c r="H477" s="16"/>
      <c r="I477" s="16"/>
      <c r="J477" s="16"/>
    </row>
    <row r="478" spans="8:10" ht="12.75">
      <c r="H478" s="16"/>
      <c r="I478" s="16"/>
      <c r="J478" s="16"/>
    </row>
    <row r="479" spans="8:10" ht="12.75">
      <c r="H479" s="16"/>
      <c r="I479" s="16"/>
      <c r="J479" s="16"/>
    </row>
    <row r="480" spans="8:10" ht="12.75">
      <c r="H480" s="16"/>
      <c r="I480" s="16"/>
      <c r="J480" s="16"/>
    </row>
    <row r="481" spans="8:10" ht="12.75">
      <c r="H481" s="16"/>
      <c r="I481" s="16"/>
      <c r="J481" s="16"/>
    </row>
    <row r="482" spans="8:10" ht="12.75">
      <c r="H482" s="16"/>
      <c r="I482" s="16"/>
      <c r="J482" s="16"/>
    </row>
    <row r="483" spans="8:10" ht="12.75">
      <c r="H483" s="16"/>
      <c r="I483" s="16"/>
      <c r="J483" s="16"/>
    </row>
    <row r="484" spans="8:10" ht="12.75">
      <c r="H484" s="16"/>
      <c r="I484" s="16"/>
      <c r="J484" s="16"/>
    </row>
    <row r="485" spans="8:10" ht="12.75">
      <c r="H485" s="16"/>
      <c r="I485" s="16"/>
      <c r="J485" s="16"/>
    </row>
    <row r="486" spans="8:10" ht="12.75">
      <c r="H486" s="16"/>
      <c r="I486" s="16"/>
      <c r="J486" s="16"/>
    </row>
    <row r="487" spans="8:10" ht="12.75">
      <c r="H487" s="16"/>
      <c r="I487" s="16"/>
      <c r="J487" s="16"/>
    </row>
    <row r="488" spans="8:10" ht="12.75">
      <c r="H488" s="16"/>
      <c r="I488" s="16"/>
      <c r="J488" s="16"/>
    </row>
    <row r="489" spans="8:10" ht="12.75">
      <c r="H489" s="16"/>
      <c r="I489" s="16"/>
      <c r="J489" s="16"/>
    </row>
    <row r="490" spans="8:10" ht="12.75">
      <c r="H490" s="16"/>
      <c r="I490" s="16"/>
      <c r="J490" s="16"/>
    </row>
    <row r="491" spans="8:10" ht="12.75">
      <c r="H491" s="16"/>
      <c r="I491" s="16"/>
      <c r="J491" s="16"/>
    </row>
    <row r="492" spans="8:10" ht="12.75">
      <c r="H492" s="16"/>
      <c r="I492" s="16"/>
      <c r="J492" s="16"/>
    </row>
    <row r="493" spans="8:10" ht="12.75">
      <c r="H493" s="16"/>
      <c r="I493" s="16"/>
      <c r="J493" s="16"/>
    </row>
    <row r="494" spans="8:10" ht="12.75">
      <c r="H494" s="16"/>
      <c r="I494" s="16"/>
      <c r="J494" s="16"/>
    </row>
    <row r="495" spans="8:10" ht="12.75">
      <c r="H495" s="16"/>
      <c r="I495" s="16"/>
      <c r="J495" s="16"/>
    </row>
    <row r="496" spans="8:10" ht="12.75">
      <c r="H496" s="16"/>
      <c r="I496" s="16"/>
      <c r="J496" s="16"/>
    </row>
    <row r="497" spans="8:10" ht="12.75">
      <c r="H497" s="16"/>
      <c r="I497" s="16"/>
      <c r="J497" s="16"/>
    </row>
    <row r="498" spans="8:10" ht="12.75">
      <c r="H498" s="16"/>
      <c r="I498" s="16"/>
      <c r="J498" s="16"/>
    </row>
    <row r="499" spans="8:10" ht="12.75">
      <c r="H499" s="16"/>
      <c r="I499" s="16"/>
      <c r="J499" s="16"/>
    </row>
    <row r="500" spans="8:10" ht="12.75">
      <c r="H500" s="16"/>
      <c r="I500" s="16"/>
      <c r="J500" s="16"/>
    </row>
    <row r="501" spans="8:10" ht="12.75">
      <c r="H501" s="16"/>
      <c r="I501" s="16"/>
      <c r="J501" s="16"/>
    </row>
    <row r="502" spans="8:10" ht="12.75">
      <c r="H502" s="16"/>
      <c r="I502" s="16"/>
      <c r="J502" s="16"/>
    </row>
    <row r="503" spans="8:10" ht="12.75">
      <c r="H503" s="16"/>
      <c r="I503" s="16"/>
      <c r="J503" s="16"/>
    </row>
    <row r="504" spans="8:10" ht="12.75">
      <c r="H504" s="16"/>
      <c r="I504" s="16"/>
      <c r="J504" s="16"/>
    </row>
    <row r="505" spans="8:10" ht="12.75">
      <c r="H505" s="16"/>
      <c r="I505" s="16"/>
      <c r="J505" s="16"/>
    </row>
    <row r="506" spans="8:10" ht="12.75">
      <c r="H506" s="16"/>
      <c r="I506" s="16"/>
      <c r="J506" s="16"/>
    </row>
    <row r="507" spans="8:10" ht="12.75">
      <c r="H507" s="16"/>
      <c r="I507" s="16"/>
      <c r="J507" s="16"/>
    </row>
    <row r="508" spans="8:10" ht="12.75">
      <c r="H508" s="16"/>
      <c r="I508" s="16"/>
      <c r="J508" s="16"/>
    </row>
    <row r="509" spans="8:10" ht="12.75">
      <c r="H509" s="16"/>
      <c r="I509" s="16"/>
      <c r="J509" s="16"/>
    </row>
    <row r="510" spans="8:10" ht="12.75">
      <c r="H510" s="16"/>
      <c r="I510" s="16"/>
      <c r="J510" s="16"/>
    </row>
    <row r="511" spans="8:10" ht="12.75">
      <c r="H511" s="16"/>
      <c r="I511" s="16"/>
      <c r="J511" s="16"/>
    </row>
    <row r="512" spans="8:10" ht="12.75">
      <c r="H512" s="16"/>
      <c r="I512" s="16"/>
      <c r="J512" s="16"/>
    </row>
    <row r="513" spans="8:10" ht="12.75">
      <c r="H513" s="16"/>
      <c r="I513" s="16"/>
      <c r="J513" s="16"/>
    </row>
    <row r="514" spans="8:10" ht="12.75">
      <c r="H514" s="16"/>
      <c r="I514" s="16"/>
      <c r="J514" s="16"/>
    </row>
    <row r="515" spans="8:10" ht="12.75">
      <c r="H515" s="16"/>
      <c r="I515" s="16"/>
      <c r="J515" s="16"/>
    </row>
    <row r="516" spans="8:10" ht="12.75">
      <c r="H516" s="16"/>
      <c r="I516" s="16"/>
      <c r="J516" s="16"/>
    </row>
    <row r="517" spans="8:10" ht="12.75">
      <c r="H517" s="16"/>
      <c r="I517" s="16"/>
      <c r="J517" s="16"/>
    </row>
    <row r="518" spans="8:10" ht="12.75">
      <c r="H518" s="16"/>
      <c r="I518" s="16"/>
      <c r="J518" s="16"/>
    </row>
    <row r="519" spans="8:10" ht="12.75">
      <c r="H519" s="16"/>
      <c r="I519" s="16"/>
      <c r="J519" s="16"/>
    </row>
    <row r="520" spans="8:10" ht="12.75">
      <c r="H520" s="16"/>
      <c r="I520" s="16"/>
      <c r="J520" s="16"/>
    </row>
    <row r="521" spans="8:10" ht="12.75">
      <c r="H521" s="16"/>
      <c r="I521" s="16"/>
      <c r="J521" s="16"/>
    </row>
    <row r="522" spans="8:10" ht="12.75">
      <c r="H522" s="16"/>
      <c r="I522" s="16"/>
      <c r="J522" s="16"/>
    </row>
    <row r="523" spans="8:10" ht="12.75">
      <c r="H523" s="16"/>
      <c r="I523" s="16"/>
      <c r="J523" s="16"/>
    </row>
    <row r="524" spans="8:10" ht="12.75">
      <c r="H524" s="16"/>
      <c r="I524" s="16"/>
      <c r="J524" s="16"/>
    </row>
    <row r="525" spans="8:10" ht="12.75">
      <c r="H525" s="16"/>
      <c r="I525" s="16"/>
      <c r="J525" s="16"/>
    </row>
    <row r="526" spans="8:10" ht="12.75">
      <c r="H526" s="16"/>
      <c r="I526" s="16"/>
      <c r="J526" s="16"/>
    </row>
    <row r="527" spans="8:10" ht="12.75">
      <c r="H527" s="16"/>
      <c r="I527" s="16"/>
      <c r="J527" s="16"/>
    </row>
    <row r="528" spans="8:10" ht="12.75">
      <c r="H528" s="16"/>
      <c r="I528" s="16"/>
      <c r="J528" s="16"/>
    </row>
    <row r="529" spans="8:10" ht="12.75">
      <c r="H529" s="16"/>
      <c r="I529" s="16"/>
      <c r="J529" s="16"/>
    </row>
    <row r="530" spans="8:10" ht="12.75">
      <c r="H530" s="16"/>
      <c r="I530" s="16"/>
      <c r="J530" s="16"/>
    </row>
    <row r="531" spans="8:10" ht="12.75">
      <c r="H531" s="16"/>
      <c r="I531" s="16"/>
      <c r="J531" s="16"/>
    </row>
    <row r="532" spans="8:10" ht="12.75">
      <c r="H532" s="16"/>
      <c r="I532" s="16"/>
      <c r="J532" s="16"/>
    </row>
    <row r="533" spans="8:10" ht="12.75">
      <c r="H533" s="16"/>
      <c r="I533" s="16"/>
      <c r="J533" s="16"/>
    </row>
    <row r="534" spans="8:10" ht="12.75">
      <c r="H534" s="16"/>
      <c r="I534" s="16"/>
      <c r="J534" s="16"/>
    </row>
    <row r="535" spans="8:10" ht="12.75">
      <c r="H535" s="16"/>
      <c r="I535" s="16"/>
      <c r="J535" s="16"/>
    </row>
    <row r="536" spans="8:10" ht="12.75">
      <c r="H536" s="16"/>
      <c r="I536" s="16"/>
      <c r="J536" s="16"/>
    </row>
    <row r="537" spans="8:10" ht="12.75">
      <c r="H537" s="16"/>
      <c r="I537" s="16"/>
      <c r="J537" s="16"/>
    </row>
    <row r="538" spans="8:10" ht="12.75">
      <c r="H538" s="16"/>
      <c r="I538" s="16"/>
      <c r="J538" s="16"/>
    </row>
    <row r="539" spans="8:10" ht="12.75">
      <c r="H539" s="16"/>
      <c r="I539" s="16"/>
      <c r="J539" s="16"/>
    </row>
    <row r="540" spans="8:10" ht="12.75">
      <c r="H540" s="16"/>
      <c r="I540" s="16"/>
      <c r="J540" s="16"/>
    </row>
    <row r="541" spans="8:10" ht="12.75">
      <c r="H541" s="16"/>
      <c r="I541" s="16"/>
      <c r="J541" s="16"/>
    </row>
    <row r="542" spans="8:10" ht="12.75">
      <c r="H542" s="16"/>
      <c r="I542" s="16"/>
      <c r="J542" s="16"/>
    </row>
    <row r="543" spans="8:10" ht="12.75">
      <c r="H543" s="16"/>
      <c r="I543" s="16"/>
      <c r="J543" s="16"/>
    </row>
    <row r="544" spans="8:10" ht="12.75">
      <c r="H544" s="16"/>
      <c r="I544" s="16"/>
      <c r="J544" s="16"/>
    </row>
    <row r="545" spans="8:10" ht="12.75">
      <c r="H545" s="16"/>
      <c r="I545" s="16"/>
      <c r="J545" s="16"/>
    </row>
    <row r="546" spans="8:10" ht="12.75">
      <c r="H546" s="16"/>
      <c r="I546" s="16"/>
      <c r="J546" s="16"/>
    </row>
    <row r="547" spans="8:10" ht="12.75">
      <c r="H547" s="16"/>
      <c r="I547" s="16"/>
      <c r="J547" s="16"/>
    </row>
    <row r="548" spans="8:10" ht="12.75">
      <c r="H548" s="16"/>
      <c r="I548" s="16"/>
      <c r="J548" s="16"/>
    </row>
    <row r="549" spans="8:10" ht="12.75">
      <c r="H549" s="16"/>
      <c r="I549" s="16"/>
      <c r="J549" s="16"/>
    </row>
    <row r="550" spans="8:10" ht="12.75">
      <c r="H550" s="16"/>
      <c r="I550" s="16"/>
      <c r="J550" s="16"/>
    </row>
    <row r="551" spans="8:10" ht="12.75">
      <c r="H551" s="16"/>
      <c r="I551" s="16"/>
      <c r="J551" s="16"/>
    </row>
    <row r="552" spans="8:10" ht="12.75">
      <c r="H552" s="16"/>
      <c r="I552" s="16"/>
      <c r="J552" s="16"/>
    </row>
    <row r="553" spans="8:10" ht="12.75">
      <c r="H553" s="16"/>
      <c r="I553" s="16"/>
      <c r="J553" s="16"/>
    </row>
    <row r="554" spans="8:10" ht="12.75">
      <c r="H554" s="16"/>
      <c r="I554" s="16"/>
      <c r="J554" s="16"/>
    </row>
    <row r="555" spans="8:10" ht="12.75">
      <c r="H555" s="16"/>
      <c r="I555" s="16"/>
      <c r="J555" s="16"/>
    </row>
    <row r="556" spans="8:10" ht="12.75">
      <c r="H556" s="16"/>
      <c r="I556" s="16"/>
      <c r="J556" s="16"/>
    </row>
    <row r="557" spans="8:10" ht="12.75">
      <c r="H557" s="16"/>
      <c r="I557" s="16"/>
      <c r="J557" s="16"/>
    </row>
    <row r="558" spans="8:10" ht="12.75">
      <c r="H558" s="16"/>
      <c r="I558" s="16"/>
      <c r="J558" s="16"/>
    </row>
    <row r="559" spans="8:10" ht="12.75">
      <c r="H559" s="16"/>
      <c r="I559" s="16"/>
      <c r="J559" s="16"/>
    </row>
    <row r="560" spans="8:10" ht="12.75">
      <c r="H560" s="16"/>
      <c r="I560" s="16"/>
      <c r="J560" s="16"/>
    </row>
    <row r="561" spans="8:10" ht="12.75">
      <c r="H561" s="16"/>
      <c r="I561" s="16"/>
      <c r="J561" s="16"/>
    </row>
    <row r="562" spans="8:10" ht="12.75">
      <c r="H562" s="16"/>
      <c r="I562" s="16"/>
      <c r="J562" s="16"/>
    </row>
    <row r="563" spans="8:10" ht="12.75">
      <c r="H563" s="16"/>
      <c r="I563" s="16"/>
      <c r="J563" s="16"/>
    </row>
    <row r="564" spans="8:10" ht="12.75">
      <c r="H564" s="16"/>
      <c r="I564" s="16"/>
      <c r="J564" s="16"/>
    </row>
    <row r="565" spans="8:10" ht="12.75">
      <c r="H565" s="16"/>
      <c r="I565" s="16"/>
      <c r="J565" s="16"/>
    </row>
    <row r="566" spans="8:10" ht="12.75">
      <c r="H566" s="16"/>
      <c r="I566" s="16"/>
      <c r="J566" s="16"/>
    </row>
    <row r="567" spans="8:10" ht="12.75">
      <c r="H567" s="16"/>
      <c r="I567" s="16"/>
      <c r="J567" s="16"/>
    </row>
    <row r="568" spans="8:10" ht="12.75">
      <c r="H568" s="16"/>
      <c r="I568" s="16"/>
      <c r="J568" s="16"/>
    </row>
    <row r="569" spans="8:10" ht="12.75">
      <c r="H569" s="16"/>
      <c r="I569" s="16"/>
      <c r="J569" s="16"/>
    </row>
    <row r="570" spans="8:10" ht="12.75">
      <c r="H570" s="16"/>
      <c r="I570" s="16"/>
      <c r="J570" s="16"/>
    </row>
    <row r="571" spans="8:10" ht="12.75">
      <c r="H571" s="16"/>
      <c r="I571" s="16"/>
      <c r="J571" s="16"/>
    </row>
    <row r="572" spans="8:10" ht="12.75">
      <c r="H572" s="16"/>
      <c r="I572" s="16"/>
      <c r="J572" s="16"/>
    </row>
  </sheetData>
  <sheetProtection/>
  <mergeCells count="9">
    <mergeCell ref="A2:K2"/>
    <mergeCell ref="A4:A5"/>
    <mergeCell ref="B4:B5"/>
    <mergeCell ref="C4:C5"/>
    <mergeCell ref="D4:D5"/>
    <mergeCell ref="E4:E5"/>
    <mergeCell ref="F4:F5"/>
    <mergeCell ref="G4:G5"/>
    <mergeCell ref="H4:K4"/>
  </mergeCells>
  <printOptions/>
  <pageMargins left="0.2755905511811024" right="0.1968503937007874" top="0.31496062992125984" bottom="0.15748031496062992" header="0.2755905511811024" footer="0.15748031496062992"/>
  <pageSetup horizontalDpi="600" verticalDpi="600" orientation="landscape" paperSize="9" scale="73"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fr_mjd</dc:creator>
  <cp:keywords/>
  <dc:description/>
  <cp:lastModifiedBy>Ира Халявина</cp:lastModifiedBy>
  <cp:lastPrinted>2021-11-12T10:39:23Z</cp:lastPrinted>
  <dcterms:created xsi:type="dcterms:W3CDTF">2007-04-05T07:39:38Z</dcterms:created>
  <dcterms:modified xsi:type="dcterms:W3CDTF">2021-11-12T10:39:25Z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