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9780"/>
  </bookViews>
  <sheets>
    <sheet name="сентябрь" sheetId="1" r:id="rId1"/>
  </sheets>
  <definedNames>
    <definedName name="_xlnm.Print_Titles" localSheetId="0">сентябрь!$5:$5</definedName>
  </definedNames>
  <calcPr calcId="145621"/>
</workbook>
</file>

<file path=xl/calcChain.xml><?xml version="1.0" encoding="utf-8"?>
<calcChain xmlns="http://schemas.openxmlformats.org/spreadsheetml/2006/main">
  <c r="B9" i="1" l="1"/>
  <c r="B16" i="1"/>
  <c r="B80" i="1" l="1"/>
  <c r="B79" i="1"/>
  <c r="D78" i="1"/>
  <c r="C78" i="1"/>
  <c r="B78" i="1"/>
  <c r="D73" i="1"/>
  <c r="C73" i="1"/>
  <c r="B68" i="1"/>
  <c r="B73" i="1" s="1"/>
  <c r="D65" i="1"/>
  <c r="C65" i="1"/>
  <c r="B64" i="1"/>
  <c r="B81" i="1" s="1"/>
  <c r="B63" i="1"/>
  <c r="B60" i="1"/>
  <c r="B65" i="1" s="1"/>
  <c r="D57" i="1"/>
  <c r="C57" i="1"/>
  <c r="B57" i="1"/>
  <c r="B48" i="1"/>
  <c r="B34" i="1"/>
  <c r="D30" i="1"/>
  <c r="C30" i="1"/>
  <c r="B30" i="1"/>
  <c r="D16" i="1"/>
  <c r="D66" i="1" s="1"/>
  <c r="D75" i="1" s="1"/>
  <c r="C16" i="1"/>
  <c r="C66" i="1" s="1"/>
  <c r="C75" i="1" s="1"/>
  <c r="B66" i="1"/>
  <c r="B14" i="1"/>
  <c r="B75" i="1" l="1"/>
  <c r="B77" i="1"/>
  <c r="B82" i="1" s="1"/>
</calcChain>
</file>

<file path=xl/sharedStrings.xml><?xml version="1.0" encoding="utf-8"?>
<sst xmlns="http://schemas.openxmlformats.org/spreadsheetml/2006/main" count="160" uniqueCount="96">
  <si>
    <t>Приложение  2</t>
  </si>
  <si>
    <t xml:space="preserve">Информация по межбюджетным трансфертам </t>
  </si>
  <si>
    <t>тыс.рублей</t>
  </si>
  <si>
    <t>ГРБС</t>
  </si>
  <si>
    <t>2020г.</t>
  </si>
  <si>
    <t>2021г.</t>
  </si>
  <si>
    <t>2022г.</t>
  </si>
  <si>
    <t>Гос.программа</t>
  </si>
  <si>
    <t>Направление расходов</t>
  </si>
  <si>
    <t>1. Дотации</t>
  </si>
  <si>
    <t>Администрация МГО</t>
  </si>
  <si>
    <t>непрограммные расходы</t>
  </si>
  <si>
    <t>По РПЧО от 08.07.2020г. № 498-рп (подготовка к зиме)</t>
  </si>
  <si>
    <t>По РПЧО от 23.07.2020г. № 537-рп (возврат 50% от суммы снижения недоимки по налогу на доходы физических лиц и по налогу, взимаемому в связи с применением упрощенной системы налогообложения)</t>
  </si>
  <si>
    <t>Управление Образования Администрации МГО</t>
  </si>
  <si>
    <t>По РПЧО от 05.08.2020 г. № 591-рп (средства депутата  ЗСО на ремонт социально важных объектов)</t>
  </si>
  <si>
    <t>Управление культуры Администрации МГО</t>
  </si>
  <si>
    <t>итого ДОТАЦИЯ</t>
  </si>
  <si>
    <t xml:space="preserve">2. Субсидии </t>
  </si>
  <si>
    <t>ГП Чел.обл "Развитие образования в Челябинской области"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</si>
  <si>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</si>
  <si>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На обеспечение питанием детей из малообеспеченных семей и детей с нарушением здоровья, обучающихся в мун.общеоб.организациях</t>
  </si>
  <si>
    <t>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</si>
  <si>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</si>
  <si>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ГП Чел. обл. "Содействие созданию в Челябинской области.. новых мест в общеобразовательных организациях"</t>
  </si>
  <si>
    <t>На проведение капитального ремонта зданий муниципальных общеобразовательных организаций</t>
  </si>
  <si>
    <t xml:space="preserve">ГП Чел.обл "Развитие социальной защиты населения в Челябинской области" </t>
  </si>
  <si>
    <t>Содержание УСЗН</t>
  </si>
  <si>
    <t>ГП Чел. обл "Развитие дорожного хозяйства и транспортной доступности в Челябинской области"</t>
  </si>
  <si>
    <t>На обновление и (или) капитально-восстановительный ремонт пассажирского подвижного состава общественного транспорта</t>
  </si>
  <si>
    <t>не программные расходы</t>
  </si>
  <si>
    <t>Проведение работ по описанию местоположения границ населенных пунктов Челябинской области</t>
  </si>
  <si>
    <t xml:space="preserve">Проведение работ по описанию местоположения границ территориальных зон </t>
  </si>
  <si>
    <t>ГП  Чел обл "Охрана окружающей среды Челябинской области"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</si>
  <si>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</si>
  <si>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ГП Чел.обл "Развитие дорожного хозяйства и транспортной доступности в Челябинской области"</t>
  </si>
  <si>
    <t xml:space="preserve">Капитальный ремонт, ремонт и содержание автомобильных дорог общего пользования </t>
  </si>
  <si>
    <t>ГП Чел. обл. "Обеспечение доступным и комфортным жильем граждан Российской Федерации в Челябинской области"</t>
  </si>
  <si>
    <t xml:space="preserve">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</t>
  </si>
  <si>
    <t>Итого по субсидиям</t>
  </si>
  <si>
    <t>3. Субвенции</t>
  </si>
  <si>
    <t xml:space="preserve">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 </t>
  </si>
  <si>
    <t>На реализацию переданных государственных полномочий по социальному обслуживанию граждан</t>
  </si>
  <si>
    <t xml:space="preserve">На предоставление гражданам субсидий на оплату жилого помещения и коммунальных услуг </t>
  </si>
  <si>
    <t xml:space="preserve">На организацию и осуществление деятельности по опеке и попечительству 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</si>
  <si>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</si>
  <si>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На выплату государственных пособий лицам, не подлежащим обязательному социальному страхованию на случай временной нетрудоспособности</t>
  </si>
  <si>
    <t>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</si>
  <si>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 xml:space="preserve">На ежегодную денежную выплату лицам, награжденным нагрудным знаком  «Почетный донор России» </t>
  </si>
  <si>
    <t xml:space="preserve">На ежемесячную денежную выплату на оплату жилья и коммунальных услуг многодетной семье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</si>
  <si>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со-циальных гарантиях приемной семье»</t>
  </si>
  <si>
    <t xml:space="preserve">На обеспечение дополнительных мер социальной защиты ветеранов в Челябинской области (компенсационные выплаты за пользование услугами связи) </t>
  </si>
  <si>
    <t>На ежемесячные денежные выплаты и возмещение расходов, связанных с проездом к местам захоронения ВОВ</t>
  </si>
  <si>
    <t>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</si>
  <si>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На обеспечение мер социальной поддержки граждан, имеющих звание «Ветеран труда Челябинской области»</t>
  </si>
  <si>
    <t>Пособие на ребенка (Закон Челябинской области "О  пособии на ребенка")</t>
  </si>
  <si>
    <t>Компенсация расходов на уплату взноса на капитальный ремонт общего имущества</t>
  </si>
  <si>
    <t>На обеспечение мер социальной поддержки ветеранов труда и тружеников тыла (ежемесячная денежная выплата)</t>
  </si>
  <si>
    <t xml:space="preserve">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</si>
  <si>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 xml:space="preserve">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</si>
  <si>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</si>
  <si>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На выплату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</si>
  <si>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</si>
  <si>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На получение общедоступного и бесплатного дошкольного образования в муниципальных дошкольных образовательных организациях 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</si>
  <si>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</si>
  <si>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</si>
  <si>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Итого по субвенциям</t>
  </si>
  <si>
    <t>4. Иные межбюджетные трансферты</t>
  </si>
  <si>
    <t xml:space="preserve">ГП Чел.обл. "Охрана окружающей среды Челябинской области" </t>
  </si>
  <si>
    <t>Создание и содержание мест (площадок) накопления твердых коммунальных отходов</t>
  </si>
  <si>
    <t>ГП Чел. обл. "Развитие сельского хозяйства в Челябинской области"</t>
  </si>
  <si>
    <t>Оказание поддержки садоводческим некоммерческим товариществам</t>
  </si>
  <si>
    <t>На выплату денежного вознаграждения победителям областного конкурса на звание "Самое благоустроенное городское (сельское) поселение Челябинской области" (ППЧО от 02.10.2020г. № 492-П)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</si>
  <si>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</si>
  <si>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Осуществление выплат стимулирующего характера за особые условия труда и дополнительную нагрузку работникам мун.учр системы соц.защиты населения за работу в режиме временной изоляции в период короновирусной инфекции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</si>
  <si>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короновирусной инфекции</t>
  </si>
  <si>
    <t>Итого по иным трансфертам</t>
  </si>
  <si>
    <t>ВСЕГО по межбюджетным трансфертам</t>
  </si>
  <si>
    <t>Прочие безвозмездные поступления:</t>
  </si>
  <si>
    <t xml:space="preserve">Пожертвования от физических и юридических лиц:                                                                                                  </t>
  </si>
  <si>
    <t>МКОУ "СОШ № 7": 11,5 тыс. руб.- денежное поощрение медалистов; 100,8 тыс.руб.- замена оконных блоков;</t>
  </si>
  <si>
    <t>МКОУ "ООШ № 15": 40,8 тыс.руб.- приобретение парт и стульев;</t>
  </si>
  <si>
    <t>МКДОУ д/с № 31: 0,3 тыс.руб. - оплата штрафа</t>
  </si>
  <si>
    <t>Финансовое управление</t>
  </si>
  <si>
    <t>Возврат неиспользованных субсидий прошлых лет</t>
  </si>
  <si>
    <t>Итого по прочим безвозм поступлениям</t>
  </si>
  <si>
    <t>ВСЕГО по "Безвозмездным поступлениям"</t>
  </si>
  <si>
    <t>в т.ч. по ГРБС:</t>
  </si>
  <si>
    <t>УСЗН Администрации МГО</t>
  </si>
  <si>
    <t>УСЗН Администрации</t>
  </si>
  <si>
    <t>Всего по рпчо № 762-рп, в т.ч :</t>
  </si>
  <si>
    <t>По РПЧО от 02.10.2020г. № 762-рп (поддержка мер по обеспечению сбалансированности), в том числе:</t>
  </si>
  <si>
    <t>на восстановление перемещенных  начислений на заработную плату; повышение заработной платы на 3%; на выполнение Указов Президента (в соответствии с индикативными показателями); на оплату исполнительных листов; оплату электроэнергии, потребляемой установками наружного освещения; содержание и уборку дорог (ноябрь месяц 2020 г.); субсидия электротранспорту и автотранспорту  (с 01.11. по 21.11.2020г.); за доставку 10 троллейбусов</t>
  </si>
  <si>
    <t>на восстановление перемещенных  начислений на заработную плату; повышение заработной платы на 3%; на выполнение Указов Президента (в соответствии с индикативными показателями)</t>
  </si>
  <si>
    <t>на пособие в связи со смертью муниципального служащего</t>
  </si>
  <si>
    <r>
      <t>за период с (</t>
    </r>
    <r>
      <rPr>
        <b/>
        <i/>
        <sz val="12"/>
        <rFont val="Times New Roman"/>
        <family val="1"/>
        <charset val="204"/>
      </rPr>
      <t xml:space="preserve">от уточненного бюджета от 27.03.2020г. №  3) </t>
    </r>
    <r>
      <rPr>
        <b/>
        <sz val="12"/>
        <rFont val="Times New Roman"/>
        <family val="1"/>
        <charset val="204"/>
      </rPr>
      <t>по 14.10.2020г.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</si>
</sst>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2" fillId="2" borderId="8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/>
    </xf>
    <xf numFmtId="0" fontId="1" fillId="0" borderId="8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2" fillId="2" borderId="0" xfId="0" applyFont="1" applyFill="1"/>
    <xf numFmtId="165" fontId="1" fillId="0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/>
    </xf>
    <xf numFmtId="0" fontId="2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9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7" xfId="0" applyFont="1" applyBorder="1" applyAlignment="1">
      <alignment horizontal="justify" vertic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166" fontId="1" fillId="0" borderId="9" xfId="0" applyNumberFormat="1" applyFont="1" applyBorder="1" applyAlignment="1">
      <alignment horizontal="center"/>
    </xf>
    <xf numFmtId="0" fontId="1" fillId="0" borderId="8" xfId="0" applyFont="1" applyBorder="1"/>
    <xf numFmtId="164" fontId="1" fillId="0" borderId="9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3"/>
  <sheetViews>
    <sheetView tabSelected="1" workbookViewId="0">
      <selection activeCell="A4" sqref="A4"/>
    </sheetView>
  </sheetViews>
  <sheetFormatPr defaultRowHeight="15.75" outlineLevelRow="1" x14ac:dyDescent="0.25"/>
  <cols>
    <col min="1" max="1" width="29.42578125" style="1" customWidth="1"/>
    <col min="2" max="4" width="12.85546875" style="2" customWidth="1"/>
    <col min="5" max="5" width="26.85546875" style="3" customWidth="1"/>
    <col min="6" max="6" width="101.28515625" style="62" customWidth="1"/>
    <col min="7" max="16384" width="9.140625" style="5"/>
  </cols>
  <sheetData>
    <row r="1" spans="1:6" x14ac:dyDescent="0.25">
      <c r="F1" s="4" t="s">
        <v>0</v>
      </c>
    </row>
    <row r="2" spans="1:6" x14ac:dyDescent="0.25">
      <c r="A2" s="82" t="s">
        <v>1</v>
      </c>
      <c r="B2" s="83"/>
      <c r="C2" s="83"/>
      <c r="D2" s="83"/>
      <c r="E2" s="83"/>
      <c r="F2" s="83"/>
    </row>
    <row r="3" spans="1:6" x14ac:dyDescent="0.25">
      <c r="A3" s="84" t="s">
        <v>95</v>
      </c>
      <c r="B3" s="84"/>
      <c r="C3" s="84"/>
      <c r="D3" s="84"/>
      <c r="E3" s="85"/>
      <c r="F3" s="85"/>
    </row>
    <row r="4" spans="1:6" ht="16.5" thickBot="1" x14ac:dyDescent="0.3">
      <c r="A4" s="6"/>
      <c r="B4" s="7"/>
      <c r="C4" s="7"/>
      <c r="D4" s="7"/>
      <c r="F4" s="8" t="s">
        <v>2</v>
      </c>
    </row>
    <row r="5" spans="1:6" ht="16.5" thickBot="1" x14ac:dyDescent="0.3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2" t="s">
        <v>8</v>
      </c>
    </row>
    <row r="6" spans="1:6" s="13" customFormat="1" x14ac:dyDescent="0.25">
      <c r="A6" s="86" t="s">
        <v>9</v>
      </c>
      <c r="B6" s="87"/>
      <c r="C6" s="87"/>
      <c r="D6" s="87"/>
      <c r="E6" s="87"/>
      <c r="F6" s="88"/>
    </row>
    <row r="7" spans="1:6" s="13" customFormat="1" x14ac:dyDescent="0.25">
      <c r="A7" s="14" t="s">
        <v>10</v>
      </c>
      <c r="B7" s="15">
        <v>40000</v>
      </c>
      <c r="C7" s="15"/>
      <c r="D7" s="15"/>
      <c r="E7" s="16" t="s">
        <v>11</v>
      </c>
      <c r="F7" s="17" t="s">
        <v>12</v>
      </c>
    </row>
    <row r="8" spans="1:6" s="13" customFormat="1" ht="47.25" x14ac:dyDescent="0.25">
      <c r="A8" s="14" t="s">
        <v>10</v>
      </c>
      <c r="B8" s="15">
        <v>770.2</v>
      </c>
      <c r="C8" s="15"/>
      <c r="D8" s="15"/>
      <c r="E8" s="16" t="s">
        <v>11</v>
      </c>
      <c r="F8" s="17" t="s">
        <v>13</v>
      </c>
    </row>
    <row r="9" spans="1:6" s="13" customFormat="1" ht="31.5" x14ac:dyDescent="0.25">
      <c r="A9" s="14" t="s">
        <v>90</v>
      </c>
      <c r="B9" s="15">
        <f>SUM(B10:B13)</f>
        <v>49987.299999999996</v>
      </c>
      <c r="C9" s="15"/>
      <c r="D9" s="15"/>
      <c r="E9" s="64"/>
      <c r="F9" s="65" t="s">
        <v>91</v>
      </c>
    </row>
    <row r="10" spans="1:6" s="13" customFormat="1" ht="78.75" x14ac:dyDescent="0.25">
      <c r="A10" s="97" t="s">
        <v>10</v>
      </c>
      <c r="B10" s="94">
        <v>19846.7</v>
      </c>
      <c r="C10" s="69"/>
      <c r="D10" s="69"/>
      <c r="E10" s="89" t="s">
        <v>11</v>
      </c>
      <c r="F10" s="95" t="s">
        <v>92</v>
      </c>
    </row>
    <row r="11" spans="1:6" s="13" customFormat="1" ht="47.25" x14ac:dyDescent="0.25">
      <c r="A11" s="97" t="s">
        <v>14</v>
      </c>
      <c r="B11" s="94">
        <v>24783.5</v>
      </c>
      <c r="C11" s="70"/>
      <c r="D11" s="70"/>
      <c r="E11" s="92"/>
      <c r="F11" s="95" t="s">
        <v>93</v>
      </c>
    </row>
    <row r="12" spans="1:6" s="13" customFormat="1" ht="31.5" x14ac:dyDescent="0.25">
      <c r="A12" s="98" t="s">
        <v>88</v>
      </c>
      <c r="B12" s="94">
        <v>1151.5</v>
      </c>
      <c r="C12" s="70"/>
      <c r="D12" s="70"/>
      <c r="E12" s="92"/>
      <c r="F12" s="96" t="s">
        <v>94</v>
      </c>
    </row>
    <row r="13" spans="1:6" s="13" customFormat="1" ht="47.25" x14ac:dyDescent="0.25">
      <c r="A13" s="97" t="s">
        <v>16</v>
      </c>
      <c r="B13" s="94">
        <v>4205.6000000000004</v>
      </c>
      <c r="C13" s="71"/>
      <c r="D13" s="71"/>
      <c r="E13" s="93"/>
      <c r="F13" s="95" t="s">
        <v>93</v>
      </c>
    </row>
    <row r="14" spans="1:6" s="13" customFormat="1" ht="31.5" x14ac:dyDescent="0.25">
      <c r="A14" s="14" t="s">
        <v>14</v>
      </c>
      <c r="B14" s="15">
        <f>2522-164</f>
        <v>2358</v>
      </c>
      <c r="C14" s="15"/>
      <c r="D14" s="15"/>
      <c r="E14" s="89" t="s">
        <v>11</v>
      </c>
      <c r="F14" s="90" t="s">
        <v>15</v>
      </c>
    </row>
    <row r="15" spans="1:6" s="18" customFormat="1" ht="31.5" x14ac:dyDescent="0.25">
      <c r="A15" s="14" t="s">
        <v>16</v>
      </c>
      <c r="B15" s="15">
        <v>164</v>
      </c>
      <c r="C15" s="15"/>
      <c r="D15" s="15"/>
      <c r="E15" s="74"/>
      <c r="F15" s="91"/>
    </row>
    <row r="16" spans="1:6" s="13" customFormat="1" x14ac:dyDescent="0.25">
      <c r="A16" s="19" t="s">
        <v>17</v>
      </c>
      <c r="B16" s="20">
        <f>SUM(B7+B8+B9+B14+B15)</f>
        <v>93279.5</v>
      </c>
      <c r="C16" s="20">
        <f>SUM(C7:C15)</f>
        <v>0</v>
      </c>
      <c r="D16" s="20">
        <f>SUM(D7:D15)</f>
        <v>0</v>
      </c>
      <c r="E16" s="20"/>
      <c r="F16" s="21"/>
    </row>
    <row r="17" spans="1:6" s="13" customFormat="1" x14ac:dyDescent="0.25">
      <c r="A17" s="75" t="s">
        <v>18</v>
      </c>
      <c r="B17" s="76"/>
      <c r="C17" s="76"/>
      <c r="D17" s="76"/>
      <c r="E17" s="76"/>
      <c r="F17" s="77"/>
    </row>
    <row r="18" spans="1:6" s="13" customFormat="1" ht="31.5" x14ac:dyDescent="0.25">
      <c r="A18" s="14" t="s">
        <v>14</v>
      </c>
      <c r="B18" s="22">
        <v>9460.7999999999993</v>
      </c>
      <c r="C18" s="22"/>
      <c r="D18" s="22"/>
      <c r="E18" s="72" t="s">
        <v>19</v>
      </c>
      <c r="F18" s="23" t="s">
        <v>20</v>
      </c>
    </row>
    <row r="19" spans="1:6" s="13" customFormat="1" ht="31.5" x14ac:dyDescent="0.25">
      <c r="A19" s="14" t="s">
        <v>14</v>
      </c>
      <c r="B19" s="22">
        <v>-785.1</v>
      </c>
      <c r="C19" s="22"/>
      <c r="D19" s="22"/>
      <c r="E19" s="73"/>
      <c r="F19" s="23" t="s">
        <v>21</v>
      </c>
    </row>
    <row r="20" spans="1:6" s="13" customFormat="1" ht="31.5" x14ac:dyDescent="0.25">
      <c r="A20" s="14" t="s">
        <v>14</v>
      </c>
      <c r="B20" s="22"/>
      <c r="C20" s="22">
        <v>-2497.6</v>
      </c>
      <c r="D20" s="22">
        <v>-2473</v>
      </c>
      <c r="E20" s="73"/>
      <c r="F20" s="23" t="s">
        <v>22</v>
      </c>
    </row>
    <row r="21" spans="1:6" s="13" customFormat="1" ht="31.5" x14ac:dyDescent="0.25">
      <c r="A21" s="14" t="s">
        <v>14</v>
      </c>
      <c r="B21" s="22">
        <v>37709.300000000003</v>
      </c>
      <c r="C21" s="22"/>
      <c r="D21" s="22"/>
      <c r="E21" s="74"/>
      <c r="F21" s="23" t="s">
        <v>23</v>
      </c>
    </row>
    <row r="22" spans="1:6" s="13" customFormat="1" ht="78.75" x14ac:dyDescent="0.25">
      <c r="A22" s="14" t="s">
        <v>14</v>
      </c>
      <c r="B22" s="22">
        <v>-6244.8</v>
      </c>
      <c r="C22" s="22"/>
      <c r="D22" s="22"/>
      <c r="E22" s="24" t="s">
        <v>24</v>
      </c>
      <c r="F22" s="23" t="s">
        <v>25</v>
      </c>
    </row>
    <row r="23" spans="1:6" s="13" customFormat="1" ht="63" x14ac:dyDescent="0.25">
      <c r="A23" s="25" t="s">
        <v>88</v>
      </c>
      <c r="B23" s="22">
        <v>1362.3</v>
      </c>
      <c r="C23" s="22"/>
      <c r="D23" s="22"/>
      <c r="E23" s="24" t="s">
        <v>26</v>
      </c>
      <c r="F23" s="23" t="s">
        <v>27</v>
      </c>
    </row>
    <row r="24" spans="1:6" s="13" customFormat="1" ht="78.75" x14ac:dyDescent="0.25">
      <c r="A24" s="14" t="s">
        <v>10</v>
      </c>
      <c r="B24" s="22">
        <v>15300</v>
      </c>
      <c r="C24" s="22"/>
      <c r="D24" s="22"/>
      <c r="E24" s="26" t="s">
        <v>28</v>
      </c>
      <c r="F24" s="23" t="s">
        <v>29</v>
      </c>
    </row>
    <row r="25" spans="1:6" s="13" customFormat="1" ht="31.5" x14ac:dyDescent="0.25">
      <c r="A25" s="14" t="s">
        <v>10</v>
      </c>
      <c r="B25" s="22">
        <v>-316.39999999999998</v>
      </c>
      <c r="C25" s="22"/>
      <c r="D25" s="22"/>
      <c r="E25" s="24" t="s">
        <v>30</v>
      </c>
      <c r="F25" s="23" t="s">
        <v>31</v>
      </c>
    </row>
    <row r="26" spans="1:6" s="13" customFormat="1" x14ac:dyDescent="0.25">
      <c r="A26" s="14" t="s">
        <v>10</v>
      </c>
      <c r="B26" s="22">
        <v>1770</v>
      </c>
      <c r="C26" s="22"/>
      <c r="D26" s="22"/>
      <c r="E26" s="24" t="s">
        <v>30</v>
      </c>
      <c r="F26" s="23" t="s">
        <v>32</v>
      </c>
    </row>
    <row r="27" spans="1:6" s="13" customFormat="1" ht="47.25" x14ac:dyDescent="0.25">
      <c r="A27" s="14" t="s">
        <v>10</v>
      </c>
      <c r="B27" s="22">
        <v>-4132.5</v>
      </c>
      <c r="C27" s="22"/>
      <c r="D27" s="22"/>
      <c r="E27" s="24" t="s">
        <v>33</v>
      </c>
      <c r="F27" s="23" t="s">
        <v>34</v>
      </c>
    </row>
    <row r="28" spans="1:6" s="13" customFormat="1" ht="78.75" x14ac:dyDescent="0.25">
      <c r="A28" s="14" t="s">
        <v>10</v>
      </c>
      <c r="B28" s="22">
        <v>61633.1</v>
      </c>
      <c r="C28" s="22"/>
      <c r="D28" s="22"/>
      <c r="E28" s="24" t="s">
        <v>35</v>
      </c>
      <c r="F28" s="23" t="s">
        <v>36</v>
      </c>
    </row>
    <row r="29" spans="1:6" s="13" customFormat="1" ht="94.5" x14ac:dyDescent="0.25">
      <c r="A29" s="14" t="s">
        <v>10</v>
      </c>
      <c r="B29" s="22">
        <v>6671.3</v>
      </c>
      <c r="C29" s="22"/>
      <c r="D29" s="22"/>
      <c r="E29" s="27" t="s">
        <v>37</v>
      </c>
      <c r="F29" s="23" t="s">
        <v>38</v>
      </c>
    </row>
    <row r="30" spans="1:6" s="13" customFormat="1" outlineLevel="1" x14ac:dyDescent="0.25">
      <c r="A30" s="19" t="s">
        <v>39</v>
      </c>
      <c r="B30" s="20">
        <f>SUM(B18:B29)</f>
        <v>122428</v>
      </c>
      <c r="C30" s="20">
        <f t="shared" ref="C30:D30" si="0">SUM(C18:C29)</f>
        <v>-2497.6</v>
      </c>
      <c r="D30" s="20">
        <f t="shared" si="0"/>
        <v>-2473</v>
      </c>
      <c r="E30" s="28"/>
      <c r="F30" s="29"/>
    </row>
    <row r="31" spans="1:6" s="13" customFormat="1" x14ac:dyDescent="0.25">
      <c r="A31" s="75" t="s">
        <v>40</v>
      </c>
      <c r="B31" s="76"/>
      <c r="C31" s="76"/>
      <c r="D31" s="76"/>
      <c r="E31" s="76"/>
      <c r="F31" s="77"/>
    </row>
    <row r="32" spans="1:6" s="32" customFormat="1" ht="47.25" x14ac:dyDescent="0.25">
      <c r="A32" s="25" t="s">
        <v>88</v>
      </c>
      <c r="B32" s="22">
        <v>899.5</v>
      </c>
      <c r="C32" s="22"/>
      <c r="D32" s="22"/>
      <c r="E32" s="72" t="s">
        <v>26</v>
      </c>
      <c r="F32" s="31" t="s">
        <v>41</v>
      </c>
    </row>
    <row r="33" spans="1:6" s="32" customFormat="1" ht="31.5" x14ac:dyDescent="0.25">
      <c r="A33" s="25" t="s">
        <v>88</v>
      </c>
      <c r="B33" s="22">
        <v>4226.3</v>
      </c>
      <c r="C33" s="22"/>
      <c r="D33" s="22"/>
      <c r="E33" s="78"/>
      <c r="F33" s="31" t="s">
        <v>42</v>
      </c>
    </row>
    <row r="34" spans="1:6" s="32" customFormat="1" ht="31.5" x14ac:dyDescent="0.25">
      <c r="A34" s="25" t="s">
        <v>88</v>
      </c>
      <c r="B34" s="22">
        <f>335-37000</f>
        <v>-36665</v>
      </c>
      <c r="C34" s="22"/>
      <c r="D34" s="22"/>
      <c r="E34" s="78"/>
      <c r="F34" s="23" t="s">
        <v>43</v>
      </c>
    </row>
    <row r="35" spans="1:6" s="32" customFormat="1" ht="31.5" x14ac:dyDescent="0.25">
      <c r="A35" s="25" t="s">
        <v>88</v>
      </c>
      <c r="B35" s="22">
        <v>460.2</v>
      </c>
      <c r="C35" s="22"/>
      <c r="D35" s="22"/>
      <c r="E35" s="78"/>
      <c r="F35" s="23" t="s">
        <v>44</v>
      </c>
    </row>
    <row r="36" spans="1:6" s="32" customFormat="1" ht="47.25" x14ac:dyDescent="0.25">
      <c r="A36" s="25" t="s">
        <v>88</v>
      </c>
      <c r="B36" s="22">
        <v>-987.6</v>
      </c>
      <c r="C36" s="22"/>
      <c r="D36" s="22"/>
      <c r="E36" s="78"/>
      <c r="F36" s="23" t="s">
        <v>45</v>
      </c>
    </row>
    <row r="37" spans="1:6" s="32" customFormat="1" ht="31.5" x14ac:dyDescent="0.25">
      <c r="A37" s="25" t="s">
        <v>88</v>
      </c>
      <c r="B37" s="22">
        <v>8153.6</v>
      </c>
      <c r="C37" s="22"/>
      <c r="D37" s="22"/>
      <c r="E37" s="78"/>
      <c r="F37" s="23" t="s">
        <v>46</v>
      </c>
    </row>
    <row r="38" spans="1:6" s="32" customFormat="1" ht="31.5" x14ac:dyDescent="0.25">
      <c r="A38" s="25" t="s">
        <v>88</v>
      </c>
      <c r="B38" s="15">
        <v>-87</v>
      </c>
      <c r="C38" s="22"/>
      <c r="D38" s="22"/>
      <c r="E38" s="78"/>
      <c r="F38" s="23" t="s">
        <v>47</v>
      </c>
    </row>
    <row r="39" spans="1:6" s="32" customFormat="1" ht="31.5" x14ac:dyDescent="0.25">
      <c r="A39" s="25" t="s">
        <v>88</v>
      </c>
      <c r="B39" s="15">
        <v>431.7</v>
      </c>
      <c r="C39" s="22"/>
      <c r="D39" s="22"/>
      <c r="E39" s="78"/>
      <c r="F39" s="23" t="s">
        <v>48</v>
      </c>
    </row>
    <row r="40" spans="1:6" s="32" customFormat="1" ht="31.5" x14ac:dyDescent="0.25">
      <c r="A40" s="25" t="s">
        <v>88</v>
      </c>
      <c r="B40" s="15">
        <v>2428</v>
      </c>
      <c r="C40" s="22"/>
      <c r="D40" s="22"/>
      <c r="E40" s="78"/>
      <c r="F40" s="23" t="s">
        <v>49</v>
      </c>
    </row>
    <row r="41" spans="1:6" s="32" customFormat="1" ht="63" x14ac:dyDescent="0.25">
      <c r="A41" s="25" t="s">
        <v>88</v>
      </c>
      <c r="B41" s="15">
        <v>2742.1</v>
      </c>
      <c r="C41" s="22"/>
      <c r="D41" s="22"/>
      <c r="E41" s="78"/>
      <c r="F41" s="23" t="s">
        <v>50</v>
      </c>
    </row>
    <row r="42" spans="1:6" s="32" customFormat="1" ht="31.5" x14ac:dyDescent="0.25">
      <c r="A42" s="25" t="s">
        <v>88</v>
      </c>
      <c r="B42" s="15">
        <v>-28.2</v>
      </c>
      <c r="C42" s="22"/>
      <c r="D42" s="22"/>
      <c r="E42" s="78"/>
      <c r="F42" s="23" t="s">
        <v>51</v>
      </c>
    </row>
    <row r="43" spans="1:6" s="32" customFormat="1" ht="31.5" x14ac:dyDescent="0.25">
      <c r="A43" s="25" t="s">
        <v>88</v>
      </c>
      <c r="B43" s="15">
        <v>300</v>
      </c>
      <c r="C43" s="22"/>
      <c r="D43" s="22"/>
      <c r="E43" s="78"/>
      <c r="F43" s="23" t="s">
        <v>52</v>
      </c>
    </row>
    <row r="44" spans="1:6" s="32" customFormat="1" ht="31.5" x14ac:dyDescent="0.25">
      <c r="A44" s="25" t="s">
        <v>88</v>
      </c>
      <c r="B44" s="15">
        <v>60</v>
      </c>
      <c r="C44" s="22"/>
      <c r="D44" s="22"/>
      <c r="E44" s="78"/>
      <c r="F44" s="23" t="s">
        <v>53</v>
      </c>
    </row>
    <row r="45" spans="1:6" s="32" customFormat="1" ht="31.5" x14ac:dyDescent="0.25">
      <c r="A45" s="25" t="s">
        <v>88</v>
      </c>
      <c r="B45" s="15">
        <v>-3000</v>
      </c>
      <c r="C45" s="22"/>
      <c r="D45" s="22"/>
      <c r="E45" s="78"/>
      <c r="F45" s="23" t="s">
        <v>54</v>
      </c>
    </row>
    <row r="46" spans="1:6" s="32" customFormat="1" ht="31.5" x14ac:dyDescent="0.25">
      <c r="A46" s="25" t="s">
        <v>88</v>
      </c>
      <c r="B46" s="15">
        <v>-1000</v>
      </c>
      <c r="C46" s="22"/>
      <c r="D46" s="22"/>
      <c r="E46" s="78"/>
      <c r="F46" s="23" t="s">
        <v>55</v>
      </c>
    </row>
    <row r="47" spans="1:6" s="32" customFormat="1" ht="31.5" x14ac:dyDescent="0.25">
      <c r="A47" s="25" t="s">
        <v>88</v>
      </c>
      <c r="B47" s="15">
        <v>2250</v>
      </c>
      <c r="C47" s="22"/>
      <c r="D47" s="22"/>
      <c r="E47" s="78"/>
      <c r="F47" s="23" t="s">
        <v>56</v>
      </c>
    </row>
    <row r="48" spans="1:6" s="32" customFormat="1" ht="31.5" x14ac:dyDescent="0.25">
      <c r="A48" s="25" t="s">
        <v>88</v>
      </c>
      <c r="B48" s="22">
        <f>-6914-2000</f>
        <v>-8914</v>
      </c>
      <c r="C48" s="22"/>
      <c r="D48" s="22"/>
      <c r="E48" s="74"/>
      <c r="F48" s="23" t="s">
        <v>57</v>
      </c>
    </row>
    <row r="49" spans="1:6" s="32" customFormat="1" ht="63" x14ac:dyDescent="0.25">
      <c r="A49" s="14" t="s">
        <v>14</v>
      </c>
      <c r="B49" s="22">
        <v>-873.1</v>
      </c>
      <c r="C49" s="22"/>
      <c r="D49" s="22"/>
      <c r="E49" s="72" t="s">
        <v>19</v>
      </c>
      <c r="F49" s="23" t="s">
        <v>58</v>
      </c>
    </row>
    <row r="50" spans="1:6" s="32" customFormat="1" ht="47.25" x14ac:dyDescent="0.25">
      <c r="A50" s="14" t="s">
        <v>14</v>
      </c>
      <c r="B50" s="22">
        <v>-195.8</v>
      </c>
      <c r="C50" s="22"/>
      <c r="D50" s="22"/>
      <c r="E50" s="73"/>
      <c r="F50" s="23" t="s">
        <v>59</v>
      </c>
    </row>
    <row r="51" spans="1:6" s="32" customFormat="1" ht="47.25" x14ac:dyDescent="0.25">
      <c r="A51" s="14" t="s">
        <v>14</v>
      </c>
      <c r="B51" s="22">
        <v>16773.8</v>
      </c>
      <c r="C51" s="22"/>
      <c r="D51" s="22"/>
      <c r="E51" s="73"/>
      <c r="F51" s="23" t="s">
        <v>60</v>
      </c>
    </row>
    <row r="52" spans="1:6" s="32" customFormat="1" ht="47.25" x14ac:dyDescent="0.25">
      <c r="A52" s="14" t="s">
        <v>14</v>
      </c>
      <c r="B52" s="22">
        <v>3870.4</v>
      </c>
      <c r="C52" s="22"/>
      <c r="D52" s="22"/>
      <c r="E52" s="73"/>
      <c r="F52" s="23" t="s">
        <v>61</v>
      </c>
    </row>
    <row r="53" spans="1:6" s="32" customFormat="1" ht="31.5" x14ac:dyDescent="0.25">
      <c r="A53" s="14" t="s">
        <v>14</v>
      </c>
      <c r="B53" s="22">
        <v>5587.5</v>
      </c>
      <c r="C53" s="22"/>
      <c r="D53" s="22"/>
      <c r="E53" s="73"/>
      <c r="F53" s="23" t="s">
        <v>62</v>
      </c>
    </row>
    <row r="54" spans="1:6" s="32" customFormat="1" ht="31.5" x14ac:dyDescent="0.25">
      <c r="A54" s="14" t="s">
        <v>14</v>
      </c>
      <c r="B54" s="22">
        <v>-49693.9</v>
      </c>
      <c r="C54" s="22"/>
      <c r="D54" s="22"/>
      <c r="E54" s="74"/>
      <c r="F54" s="23" t="s">
        <v>63</v>
      </c>
    </row>
    <row r="55" spans="1:6" s="32" customFormat="1" ht="47.25" x14ac:dyDescent="0.25">
      <c r="A55" s="14" t="s">
        <v>10</v>
      </c>
      <c r="B55" s="22">
        <v>9921</v>
      </c>
      <c r="C55" s="22"/>
      <c r="D55" s="22"/>
      <c r="E55" s="63"/>
      <c r="F55" s="23" t="s">
        <v>64</v>
      </c>
    </row>
    <row r="56" spans="1:6" s="32" customFormat="1" ht="47.25" x14ac:dyDescent="0.25">
      <c r="A56" s="14" t="s">
        <v>10</v>
      </c>
      <c r="B56" s="22">
        <v>300</v>
      </c>
      <c r="C56" s="22"/>
      <c r="D56" s="22"/>
      <c r="E56" s="27" t="s">
        <v>11</v>
      </c>
      <c r="F56" s="31" t="s">
        <v>65</v>
      </c>
    </row>
    <row r="57" spans="1:6" s="13" customFormat="1" x14ac:dyDescent="0.25">
      <c r="A57" s="19" t="s">
        <v>66</v>
      </c>
      <c r="B57" s="20">
        <f>SUM(B32:B56)</f>
        <v>-43040.5</v>
      </c>
      <c r="C57" s="20">
        <f>SUM(C32:C56)</f>
        <v>0</v>
      </c>
      <c r="D57" s="20">
        <f>SUM(D32:D56)</f>
        <v>0</v>
      </c>
      <c r="E57" s="20"/>
      <c r="F57" s="29"/>
    </row>
    <row r="58" spans="1:6" s="13" customFormat="1" x14ac:dyDescent="0.25">
      <c r="A58" s="75" t="s">
        <v>67</v>
      </c>
      <c r="B58" s="76"/>
      <c r="C58" s="76"/>
      <c r="D58" s="76"/>
      <c r="E58" s="76"/>
      <c r="F58" s="77"/>
    </row>
    <row r="59" spans="1:6" s="13" customFormat="1" ht="47.25" x14ac:dyDescent="0.25">
      <c r="A59" s="14" t="s">
        <v>10</v>
      </c>
      <c r="B59" s="22">
        <v>3374</v>
      </c>
      <c r="C59" s="33"/>
      <c r="D59" s="33"/>
      <c r="E59" s="27" t="s">
        <v>68</v>
      </c>
      <c r="F59" s="31" t="s">
        <v>69</v>
      </c>
    </row>
    <row r="60" spans="1:6" s="13" customFormat="1" ht="47.25" x14ac:dyDescent="0.25">
      <c r="A60" s="14" t="s">
        <v>10</v>
      </c>
      <c r="B60" s="22">
        <f>1118+12</f>
        <v>1130</v>
      </c>
      <c r="C60" s="33"/>
      <c r="D60" s="33"/>
      <c r="E60" s="16" t="s">
        <v>70</v>
      </c>
      <c r="F60" s="31" t="s">
        <v>71</v>
      </c>
    </row>
    <row r="61" spans="1:6" s="13" customFormat="1" ht="47.25" x14ac:dyDescent="0.25">
      <c r="A61" s="14" t="s">
        <v>10</v>
      </c>
      <c r="B61" s="22">
        <v>800</v>
      </c>
      <c r="C61" s="33"/>
      <c r="D61" s="33"/>
      <c r="E61" s="27" t="s">
        <v>11</v>
      </c>
      <c r="F61" s="31" t="s">
        <v>72</v>
      </c>
    </row>
    <row r="62" spans="1:6" s="13" customFormat="1" ht="63" x14ac:dyDescent="0.25">
      <c r="A62" s="14" t="s">
        <v>14</v>
      </c>
      <c r="B62" s="22">
        <v>26163.8</v>
      </c>
      <c r="C62" s="33"/>
      <c r="D62" s="33"/>
      <c r="E62" s="27" t="s">
        <v>11</v>
      </c>
      <c r="F62" s="17" t="s">
        <v>73</v>
      </c>
    </row>
    <row r="63" spans="1:6" s="13" customFormat="1" ht="47.25" x14ac:dyDescent="0.25">
      <c r="A63" s="25" t="s">
        <v>88</v>
      </c>
      <c r="B63" s="15">
        <f>2785.2+2785.2+82.7-2785.2</f>
        <v>2867.8999999999996</v>
      </c>
      <c r="C63" s="22"/>
      <c r="D63" s="22"/>
      <c r="E63" s="27" t="s">
        <v>11</v>
      </c>
      <c r="F63" s="31" t="s">
        <v>74</v>
      </c>
    </row>
    <row r="64" spans="1:6" s="13" customFormat="1" ht="47.25" x14ac:dyDescent="0.25">
      <c r="A64" s="25" t="s">
        <v>88</v>
      </c>
      <c r="B64" s="15">
        <f>1590.1+1590.1-1590.1</f>
        <v>1590.1</v>
      </c>
      <c r="C64" s="22"/>
      <c r="D64" s="22"/>
      <c r="E64" s="27" t="s">
        <v>11</v>
      </c>
      <c r="F64" s="31" t="s">
        <v>75</v>
      </c>
    </row>
    <row r="65" spans="1:6" s="13" customFormat="1" ht="31.5" x14ac:dyDescent="0.25">
      <c r="A65" s="19" t="s">
        <v>76</v>
      </c>
      <c r="B65" s="20">
        <f>SUM(B59:B64)</f>
        <v>35925.799999999996</v>
      </c>
      <c r="C65" s="20">
        <f t="shared" ref="C65:D65" si="1">SUM(C59:C64)</f>
        <v>0</v>
      </c>
      <c r="D65" s="20">
        <f t="shared" si="1"/>
        <v>0</v>
      </c>
      <c r="E65" s="20"/>
      <c r="F65" s="29"/>
    </row>
    <row r="66" spans="1:6" s="13" customFormat="1" ht="47.25" x14ac:dyDescent="0.25">
      <c r="A66" s="34" t="s">
        <v>77</v>
      </c>
      <c r="B66" s="20">
        <f>SUM(B16+B30+B57)+B65</f>
        <v>208592.8</v>
      </c>
      <c r="C66" s="20">
        <f>SUM(C16+C30+C57)+C65</f>
        <v>-2497.6</v>
      </c>
      <c r="D66" s="20">
        <f>SUM(D16+D30+D57)+D65</f>
        <v>-2473</v>
      </c>
      <c r="E66" s="20"/>
      <c r="F66" s="29"/>
    </row>
    <row r="67" spans="1:6" s="13" customFormat="1" x14ac:dyDescent="0.25">
      <c r="A67" s="79" t="s">
        <v>78</v>
      </c>
      <c r="B67" s="80"/>
      <c r="C67" s="80"/>
      <c r="D67" s="80"/>
      <c r="E67" s="80"/>
      <c r="F67" s="81"/>
    </row>
    <row r="68" spans="1:6" s="13" customFormat="1" x14ac:dyDescent="0.25">
      <c r="A68" s="66" t="s">
        <v>14</v>
      </c>
      <c r="B68" s="69">
        <f>52.6+30+70.8</f>
        <v>153.39999999999998</v>
      </c>
      <c r="C68" s="15"/>
      <c r="D68" s="15"/>
      <c r="E68" s="35"/>
      <c r="F68" s="17" t="s">
        <v>79</v>
      </c>
    </row>
    <row r="69" spans="1:6" s="13" customFormat="1" ht="31.5" x14ac:dyDescent="0.25">
      <c r="A69" s="67"/>
      <c r="B69" s="70"/>
      <c r="C69" s="15"/>
      <c r="D69" s="15"/>
      <c r="E69" s="35"/>
      <c r="F69" s="36" t="s">
        <v>80</v>
      </c>
    </row>
    <row r="70" spans="1:6" s="13" customFormat="1" x14ac:dyDescent="0.25">
      <c r="A70" s="67"/>
      <c r="B70" s="70"/>
      <c r="C70" s="15"/>
      <c r="D70" s="15"/>
      <c r="E70" s="35"/>
      <c r="F70" s="36" t="s">
        <v>81</v>
      </c>
    </row>
    <row r="71" spans="1:6" s="13" customFormat="1" x14ac:dyDescent="0.25">
      <c r="A71" s="68"/>
      <c r="B71" s="71"/>
      <c r="C71" s="15"/>
      <c r="D71" s="15"/>
      <c r="E71" s="35"/>
      <c r="F71" s="36" t="s">
        <v>82</v>
      </c>
    </row>
    <row r="72" spans="1:6" s="13" customFormat="1" x14ac:dyDescent="0.25">
      <c r="A72" s="30" t="s">
        <v>83</v>
      </c>
      <c r="B72" s="15">
        <v>-2</v>
      </c>
      <c r="C72" s="15"/>
      <c r="D72" s="15"/>
      <c r="E72" s="35"/>
      <c r="F72" s="37" t="s">
        <v>84</v>
      </c>
    </row>
    <row r="73" spans="1:6" ht="31.5" x14ac:dyDescent="0.25">
      <c r="A73" s="38" t="s">
        <v>85</v>
      </c>
      <c r="B73" s="39">
        <f>SUM(B68:B72)</f>
        <v>151.39999999999998</v>
      </c>
      <c r="C73" s="39">
        <f t="shared" ref="C73:D73" si="2">SUM(C68:C68)</f>
        <v>0</v>
      </c>
      <c r="D73" s="39">
        <f t="shared" si="2"/>
        <v>0</v>
      </c>
      <c r="E73" s="40"/>
      <c r="F73" s="41"/>
    </row>
    <row r="74" spans="1:6" ht="16.5" thickBot="1" x14ac:dyDescent="0.3">
      <c r="A74" s="42"/>
      <c r="B74" s="43"/>
      <c r="C74" s="43"/>
      <c r="D74" s="43"/>
      <c r="E74" s="44"/>
      <c r="F74" s="45"/>
    </row>
    <row r="75" spans="1:6" ht="48" thickBot="1" x14ac:dyDescent="0.3">
      <c r="A75" s="46" t="s">
        <v>86</v>
      </c>
      <c r="B75" s="47">
        <f>SUM(B66+B73)</f>
        <v>208744.19999999998</v>
      </c>
      <c r="C75" s="47">
        <f t="shared" ref="C75:D75" si="3">SUM(C66+C73)</f>
        <v>-2497.6</v>
      </c>
      <c r="D75" s="47">
        <f t="shared" si="3"/>
        <v>-2473</v>
      </c>
      <c r="E75" s="48"/>
      <c r="F75" s="49"/>
    </row>
    <row r="76" spans="1:6" x14ac:dyDescent="0.25">
      <c r="A76" s="50" t="s">
        <v>87</v>
      </c>
      <c r="B76" s="51"/>
      <c r="C76" s="51"/>
      <c r="D76" s="51"/>
      <c r="E76" s="52"/>
      <c r="F76" s="53"/>
    </row>
    <row r="77" spans="1:6" x14ac:dyDescent="0.25">
      <c r="A77" s="30" t="s">
        <v>10</v>
      </c>
      <c r="B77" s="15">
        <f>SUM(B7+B25+B29+B56+B59++B60)+B24+B26+B27+B8+B28+B55+B61+B10</f>
        <v>157067.4</v>
      </c>
      <c r="C77" s="15"/>
      <c r="D77" s="15"/>
      <c r="E77" s="40"/>
      <c r="F77" s="41"/>
    </row>
    <row r="78" spans="1:6" ht="31.5" x14ac:dyDescent="0.25">
      <c r="A78" s="14" t="s">
        <v>14</v>
      </c>
      <c r="B78" s="15">
        <f>SUM(B18+B19+B21+B22++B49+B50+B51+B52+B53+B54)+B68+B62+B14+B11</f>
        <v>69067.799999999988</v>
      </c>
      <c r="C78" s="54">
        <f>SUM(C20)</f>
        <v>-2497.6</v>
      </c>
      <c r="D78" s="54">
        <f>SUM(D20)</f>
        <v>-2473</v>
      </c>
      <c r="E78" s="55"/>
      <c r="F78" s="56"/>
    </row>
    <row r="79" spans="1:6" ht="31.5" x14ac:dyDescent="0.25">
      <c r="A79" s="14" t="s">
        <v>16</v>
      </c>
      <c r="B79" s="15">
        <f>SUM(B15)+B13</f>
        <v>4369.6000000000004</v>
      </c>
      <c r="C79" s="57"/>
      <c r="D79" s="55"/>
      <c r="E79" s="55"/>
      <c r="F79" s="56"/>
    </row>
    <row r="80" spans="1:6" x14ac:dyDescent="0.25">
      <c r="A80" s="14" t="s">
        <v>83</v>
      </c>
      <c r="B80" s="15">
        <f>SUM(B72)</f>
        <v>-2</v>
      </c>
      <c r="C80" s="57"/>
      <c r="D80" s="55"/>
      <c r="E80" s="55"/>
      <c r="F80" s="56"/>
    </row>
    <row r="81" spans="1:6" ht="13.5" customHeight="1" x14ac:dyDescent="0.25">
      <c r="A81" s="58" t="s">
        <v>89</v>
      </c>
      <c r="B81" s="59">
        <f>SUM(B64+B63+B48+B36+B35+B34+B33+B32+B23)+B37+B38+B39+B40+B41+B42+B45+B46+B47+B44+B43+B12</f>
        <v>-21758.6</v>
      </c>
      <c r="C81" s="57"/>
      <c r="D81" s="54"/>
      <c r="E81" s="55"/>
      <c r="F81" s="56"/>
    </row>
    <row r="82" spans="1:6" hidden="1" x14ac:dyDescent="0.25">
      <c r="A82" s="5"/>
      <c r="B82" s="60">
        <f>SUM(B77:B81)</f>
        <v>208744.19999999998</v>
      </c>
      <c r="C82" s="60"/>
      <c r="D82" s="60"/>
      <c r="E82" s="5"/>
      <c r="F82" s="5"/>
    </row>
    <row r="83" spans="1:6" x14ac:dyDescent="0.25">
      <c r="A83" s="5"/>
      <c r="B83" s="61"/>
      <c r="C83" s="61"/>
      <c r="D83" s="61"/>
      <c r="E83" s="5"/>
      <c r="F83" s="5"/>
    </row>
  </sheetData>
  <mergeCells count="17">
    <mergeCell ref="A17:F17"/>
    <mergeCell ref="A2:F2"/>
    <mergeCell ref="A3:F3"/>
    <mergeCell ref="A6:F6"/>
    <mergeCell ref="E14:E15"/>
    <mergeCell ref="F14:F15"/>
    <mergeCell ref="E10:E13"/>
    <mergeCell ref="C10:C13"/>
    <mergeCell ref="D10:D13"/>
    <mergeCell ref="A68:A71"/>
    <mergeCell ref="B68:B71"/>
    <mergeCell ref="E18:E21"/>
    <mergeCell ref="A31:F31"/>
    <mergeCell ref="E32:E48"/>
    <mergeCell ref="E49:E54"/>
    <mergeCell ref="A58:F58"/>
    <mergeCell ref="A67:F67"/>
  </mergeCells>
  <pageMargins left="0.51181102362204722" right="0.19685039370078741" top="0.35433070866141736" bottom="0.35433070866141736" header="0.31496062992125984" footer="0.31496062992125984"/>
  <pageSetup paperSize="9" scale="7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2020-10-09T11:42:51Z</cp:lastPrinted>
  <dcterms:created xsi:type="dcterms:W3CDTF">2020-10-08T03:08:53Z</dcterms:created>
  <dcterms:modified xsi:type="dcterms:W3CDTF">2020-10-14T07:28:05Z</dcterms:modified>
</cp:coreProperties>
</file>